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525" tabRatio="765" activeTab="2"/>
  </bookViews>
  <sheets>
    <sheet name="Приложение 1 " sheetId="18" r:id="rId1"/>
    <sheet name="Приложение 2" sheetId="3" r:id="rId2"/>
    <sheet name="Приложение 3" sheetId="5" r:id="rId3"/>
    <sheet name="Приложение 4" sheetId="7" r:id="rId4"/>
    <sheet name="Приложение 5" sheetId="9" r:id="rId5"/>
  </sheets>
  <definedNames>
    <definedName name="_xlnm._FilterDatabase" localSheetId="1" hidden="1">'Приложение 2'!$A$8:$K$215</definedName>
    <definedName name="_xlnm._FilterDatabase" localSheetId="2" hidden="1">'Приложение 3'!$A$8:$I$162</definedName>
    <definedName name="_xlnm._FilterDatabase" localSheetId="3" hidden="1">'Приложение 4'!$A$10:$F$10</definedName>
    <definedName name="_xlnm._FilterDatabase" localSheetId="4" hidden="1">'Приложение 5'!$A$10:$N$176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00" i="3"/>
  <c r="K195"/>
  <c r="K139"/>
  <c r="I161" i="5"/>
  <c r="I26"/>
  <c r="I31"/>
  <c r="F32" i="7"/>
  <c r="F28"/>
  <c r="M114" i="9"/>
  <c r="M160"/>
  <c r="M163"/>
  <c r="M151" l="1"/>
  <c r="M173"/>
  <c r="M172"/>
  <c r="M167"/>
  <c r="L160"/>
  <c r="M161"/>
  <c r="M159"/>
  <c r="M157" s="1"/>
  <c r="M158"/>
  <c r="M156"/>
  <c r="M153"/>
  <c r="M152"/>
  <c r="M150"/>
  <c r="M149"/>
  <c r="M146"/>
  <c r="M145"/>
  <c r="J173"/>
  <c r="J172"/>
  <c r="J167"/>
  <c r="J161"/>
  <c r="J158"/>
  <c r="J156"/>
  <c r="J153"/>
  <c r="L153" s="1"/>
  <c r="J152"/>
  <c r="J145"/>
  <c r="J149"/>
  <c r="J146"/>
  <c r="L146" s="1"/>
  <c r="L135"/>
  <c r="M137"/>
  <c r="M136"/>
  <c r="M134"/>
  <c r="M133"/>
  <c r="M132"/>
  <c r="M131"/>
  <c r="J137"/>
  <c r="J136"/>
  <c r="J133"/>
  <c r="J132"/>
  <c r="J131"/>
  <c r="L121"/>
  <c r="L125"/>
  <c r="M127"/>
  <c r="M126"/>
  <c r="M124"/>
  <c r="M123"/>
  <c r="M122"/>
  <c r="M120"/>
  <c r="M119"/>
  <c r="M118"/>
  <c r="M117"/>
  <c r="J127"/>
  <c r="J126"/>
  <c r="J123"/>
  <c r="J122"/>
  <c r="J119"/>
  <c r="J118"/>
  <c r="J117"/>
  <c r="M112"/>
  <c r="M111"/>
  <c r="J112"/>
  <c r="J111"/>
  <c r="M108"/>
  <c r="M107"/>
  <c r="J108"/>
  <c r="J107"/>
  <c r="L119" l="1"/>
  <c r="L161"/>
  <c r="L118"/>
  <c r="L108"/>
  <c r="L112"/>
  <c r="L127"/>
  <c r="L126"/>
  <c r="L133"/>
  <c r="L145"/>
  <c r="L152"/>
  <c r="L158"/>
  <c r="L137"/>
  <c r="L167"/>
  <c r="L123"/>
  <c r="L117"/>
  <c r="L122"/>
  <c r="L111"/>
  <c r="L107"/>
  <c r="L132"/>
  <c r="L131"/>
  <c r="L136"/>
  <c r="L156"/>
  <c r="L172"/>
  <c r="L149"/>
  <c r="L173"/>
  <c r="L97"/>
  <c r="M98"/>
  <c r="M95"/>
  <c r="M94"/>
  <c r="J98"/>
  <c r="J95"/>
  <c r="J94"/>
  <c r="M90"/>
  <c r="M85"/>
  <c r="M84"/>
  <c r="J90"/>
  <c r="J85"/>
  <c r="J84"/>
  <c r="M77"/>
  <c r="M76"/>
  <c r="M75"/>
  <c r="J77"/>
  <c r="J76"/>
  <c r="J75"/>
  <c r="M71"/>
  <c r="M70"/>
  <c r="J71"/>
  <c r="J70"/>
  <c r="N67"/>
  <c r="N66"/>
  <c r="N65"/>
  <c r="N64"/>
  <c r="M67"/>
  <c r="M66"/>
  <c r="M65"/>
  <c r="M64"/>
  <c r="K67"/>
  <c r="K66"/>
  <c r="K65"/>
  <c r="K64"/>
  <c r="N59"/>
  <c r="N58"/>
  <c r="K59"/>
  <c r="K58"/>
  <c r="J66"/>
  <c r="J65"/>
  <c r="J64"/>
  <c r="M59"/>
  <c r="M58"/>
  <c r="J59"/>
  <c r="J58"/>
  <c r="J53"/>
  <c r="L53" s="1"/>
  <c r="J52"/>
  <c r="L52" s="1"/>
  <c r="J51"/>
  <c r="L51" s="1"/>
  <c r="M46"/>
  <c r="M45"/>
  <c r="J46"/>
  <c r="J45"/>
  <c r="M41"/>
  <c r="M40"/>
  <c r="J41"/>
  <c r="J40"/>
  <c r="L34"/>
  <c r="M36"/>
  <c r="M35"/>
  <c r="M33"/>
  <c r="M32"/>
  <c r="M31"/>
  <c r="J32"/>
  <c r="J31"/>
  <c r="J36"/>
  <c r="J35"/>
  <c r="M24"/>
  <c r="M25"/>
  <c r="J25"/>
  <c r="J24"/>
  <c r="J26"/>
  <c r="M19"/>
  <c r="M20"/>
  <c r="J20"/>
  <c r="J19"/>
  <c r="M14"/>
  <c r="M15"/>
  <c r="J15"/>
  <c r="J14"/>
  <c r="L76" l="1"/>
  <c r="L59"/>
  <c r="L94"/>
  <c r="L41"/>
  <c r="L46"/>
  <c r="L98"/>
  <c r="L65"/>
  <c r="L71"/>
  <c r="L31"/>
  <c r="L40"/>
  <c r="L45"/>
  <c r="L70"/>
  <c r="L35"/>
  <c r="L64"/>
  <c r="L85"/>
  <c r="L84"/>
  <c r="L36"/>
  <c r="L32"/>
  <c r="L58"/>
  <c r="L95"/>
  <c r="L77"/>
  <c r="L66"/>
  <c r="L75"/>
  <c r="M129"/>
  <c r="F30" i="7"/>
  <c r="I100" i="5"/>
  <c r="K157" i="3"/>
  <c r="E31" i="18" l="1"/>
  <c r="M29" i="9"/>
  <c r="F14" i="7"/>
  <c r="I40" i="5"/>
  <c r="K31" i="3"/>
  <c r="D9" i="18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1"/>
  <c r="D32"/>
  <c r="D33"/>
  <c r="D34"/>
  <c r="D35"/>
  <c r="D36"/>
  <c r="D37"/>
  <c r="D38"/>
  <c r="D39"/>
  <c r="E38"/>
  <c r="E35"/>
  <c r="E33"/>
  <c r="E32" s="1"/>
  <c r="E30"/>
  <c r="D30" s="1"/>
  <c r="E27"/>
  <c r="E25"/>
  <c r="E19"/>
  <c r="E14"/>
  <c r="E10"/>
  <c r="E9"/>
  <c r="E8" l="1"/>
  <c r="D8" s="1"/>
  <c r="D40" l="1"/>
  <c r="E40"/>
  <c r="C30"/>
  <c r="C38"/>
  <c r="C35"/>
  <c r="C33"/>
  <c r="C32" s="1"/>
  <c r="C27"/>
  <c r="C25"/>
  <c r="C19"/>
  <c r="C14"/>
  <c r="C10"/>
  <c r="C9" s="1"/>
  <c r="C8" s="1"/>
  <c r="C40" l="1"/>
  <c r="J174" i="9" l="1"/>
  <c r="J171" s="1"/>
  <c r="J170" s="1"/>
  <c r="J168"/>
  <c r="J162"/>
  <c r="J159"/>
  <c r="J154"/>
  <c r="J150"/>
  <c r="J147"/>
  <c r="J142"/>
  <c r="J138"/>
  <c r="J134"/>
  <c r="L134" s="1"/>
  <c r="J128"/>
  <c r="J124"/>
  <c r="L124" s="1"/>
  <c r="J120"/>
  <c r="L120" s="1"/>
  <c r="J113"/>
  <c r="J109"/>
  <c r="J104"/>
  <c r="J102"/>
  <c r="J99"/>
  <c r="J96"/>
  <c r="J91"/>
  <c r="J88"/>
  <c r="J86"/>
  <c r="J80"/>
  <c r="J78"/>
  <c r="J72"/>
  <c r="J69" s="1"/>
  <c r="J67"/>
  <c r="J63" s="1"/>
  <c r="J60"/>
  <c r="J57" s="1"/>
  <c r="J56" s="1"/>
  <c r="J54"/>
  <c r="J47"/>
  <c r="J42"/>
  <c r="J39" s="1"/>
  <c r="J37"/>
  <c r="J33"/>
  <c r="L33" s="1"/>
  <c r="J23"/>
  <c r="J21"/>
  <c r="J18" s="1"/>
  <c r="J16"/>
  <c r="J13" s="1"/>
  <c r="D37" i="7"/>
  <c r="D35"/>
  <c r="D33"/>
  <c r="D29"/>
  <c r="D24"/>
  <c r="D20"/>
  <c r="D18"/>
  <c r="D11"/>
  <c r="G161" i="5"/>
  <c r="G160" s="1"/>
  <c r="G159" s="1"/>
  <c r="G158" s="1"/>
  <c r="G156"/>
  <c r="G155" s="1"/>
  <c r="G154" s="1"/>
  <c r="G152"/>
  <c r="G151" s="1"/>
  <c r="G150" s="1"/>
  <c r="G148"/>
  <c r="G147" s="1"/>
  <c r="G146" s="1"/>
  <c r="G145" s="1"/>
  <c r="G143"/>
  <c r="G142" s="1"/>
  <c r="G141" s="1"/>
  <c r="G138"/>
  <c r="G137" s="1"/>
  <c r="G136" s="1"/>
  <c r="G135" s="1"/>
  <c r="G133"/>
  <c r="G132" s="1"/>
  <c r="G130"/>
  <c r="G129" s="1"/>
  <c r="G126"/>
  <c r="G125" s="1"/>
  <c r="G124" s="1"/>
  <c r="G121"/>
  <c r="G120" s="1"/>
  <c r="G119" s="1"/>
  <c r="G118" s="1"/>
  <c r="G116"/>
  <c r="G115" s="1"/>
  <c r="G113"/>
  <c r="G112" s="1"/>
  <c r="G109"/>
  <c r="G108" s="1"/>
  <c r="G107" s="1"/>
  <c r="G103"/>
  <c r="G102" s="1"/>
  <c r="G101" s="1"/>
  <c r="G99"/>
  <c r="G98" s="1"/>
  <c r="G97" s="1"/>
  <c r="G94"/>
  <c r="G93" s="1"/>
  <c r="G92" s="1"/>
  <c r="G91" s="1"/>
  <c r="G89"/>
  <c r="G88" s="1"/>
  <c r="G87" s="1"/>
  <c r="G86" s="1"/>
  <c r="G84"/>
  <c r="G83" s="1"/>
  <c r="G82" s="1"/>
  <c r="G81" s="1"/>
  <c r="G78"/>
  <c r="G77" s="1"/>
  <c r="G76" s="1"/>
  <c r="G74"/>
  <c r="G73" s="1"/>
  <c r="G71"/>
  <c r="G70" s="1"/>
  <c r="G66"/>
  <c r="G65" s="1"/>
  <c r="G64" s="1"/>
  <c r="G63" s="1"/>
  <c r="G61"/>
  <c r="G60" s="1"/>
  <c r="G59" s="1"/>
  <c r="G57"/>
  <c r="G56" s="1"/>
  <c r="G55" s="1"/>
  <c r="G53"/>
  <c r="G52" s="1"/>
  <c r="G50"/>
  <c r="G49"/>
  <c r="G48" s="1"/>
  <c r="G46"/>
  <c r="G42"/>
  <c r="G41" s="1"/>
  <c r="G40"/>
  <c r="H40" s="1"/>
  <c r="G37"/>
  <c r="G35"/>
  <c r="G30"/>
  <c r="G29" s="1"/>
  <c r="G28" s="1"/>
  <c r="G27" s="1"/>
  <c r="G25"/>
  <c r="G24" s="1"/>
  <c r="G23" s="1"/>
  <c r="G22" s="1"/>
  <c r="G19"/>
  <c r="G18" s="1"/>
  <c r="G17" s="1"/>
  <c r="G15"/>
  <c r="G14" s="1"/>
  <c r="G12"/>
  <c r="G11" s="1"/>
  <c r="I213" i="3"/>
  <c r="I212" s="1"/>
  <c r="I211" s="1"/>
  <c r="I210" s="1"/>
  <c r="I209" s="1"/>
  <c r="I208" s="1"/>
  <c r="I206"/>
  <c r="I205" s="1"/>
  <c r="I204" s="1"/>
  <c r="I203" s="1"/>
  <c r="I202" s="1"/>
  <c r="I201" s="1"/>
  <c r="I199"/>
  <c r="I198" s="1"/>
  <c r="I197" s="1"/>
  <c r="I196" s="1"/>
  <c r="I194"/>
  <c r="I193" s="1"/>
  <c r="I192" s="1"/>
  <c r="I191" s="1"/>
  <c r="I189"/>
  <c r="I188" s="1"/>
  <c r="I187" s="1"/>
  <c r="I186" s="1"/>
  <c r="I185" s="1"/>
  <c r="I183"/>
  <c r="I182" s="1"/>
  <c r="I181" s="1"/>
  <c r="I179"/>
  <c r="I178" s="1"/>
  <c r="I177" s="1"/>
  <c r="I173"/>
  <c r="I172" s="1"/>
  <c r="I171" s="1"/>
  <c r="I170" s="1"/>
  <c r="I168"/>
  <c r="I167" s="1"/>
  <c r="I166" s="1"/>
  <c r="I165" s="1"/>
  <c r="I163"/>
  <c r="I162" s="1"/>
  <c r="I161" s="1"/>
  <c r="I160" s="1"/>
  <c r="I156"/>
  <c r="I155" s="1"/>
  <c r="I154" s="1"/>
  <c r="I153" s="1"/>
  <c r="I151"/>
  <c r="I150" s="1"/>
  <c r="I149" s="1"/>
  <c r="I148" s="1"/>
  <c r="I146"/>
  <c r="I145" s="1"/>
  <c r="I144" s="1"/>
  <c r="I143" s="1"/>
  <c r="I142" s="1"/>
  <c r="I139"/>
  <c r="I138" s="1"/>
  <c r="I137" s="1"/>
  <c r="I136" s="1"/>
  <c r="I135" s="1"/>
  <c r="I133"/>
  <c r="I132" s="1"/>
  <c r="I131" s="1"/>
  <c r="I130" s="1"/>
  <c r="I127"/>
  <c r="I126" s="1"/>
  <c r="I125" s="1"/>
  <c r="I123"/>
  <c r="I122" s="1"/>
  <c r="I121" s="1"/>
  <c r="I118"/>
  <c r="I117" s="1"/>
  <c r="I116" s="1"/>
  <c r="I115" s="1"/>
  <c r="I113"/>
  <c r="I112" s="1"/>
  <c r="I111" s="1"/>
  <c r="I107"/>
  <c r="I106" s="1"/>
  <c r="I105" s="1"/>
  <c r="I103"/>
  <c r="I102" s="1"/>
  <c r="I100"/>
  <c r="I99" s="1"/>
  <c r="I93"/>
  <c r="I92" s="1"/>
  <c r="I90"/>
  <c r="I89" s="1"/>
  <c r="I83"/>
  <c r="I82" s="1"/>
  <c r="I81" s="1"/>
  <c r="I80" s="1"/>
  <c r="I79" s="1"/>
  <c r="I77"/>
  <c r="I76" s="1"/>
  <c r="I75" s="1"/>
  <c r="I74" s="1"/>
  <c r="I73" s="1"/>
  <c r="I72" s="1"/>
  <c r="I69"/>
  <c r="I68" s="1"/>
  <c r="I67" s="1"/>
  <c r="I66" s="1"/>
  <c r="I65" s="1"/>
  <c r="I63"/>
  <c r="I62" s="1"/>
  <c r="I61" s="1"/>
  <c r="I60" s="1"/>
  <c r="I59" s="1"/>
  <c r="I57"/>
  <c r="I56"/>
  <c r="I55"/>
  <c r="I53"/>
  <c r="I47"/>
  <c r="I46" s="1"/>
  <c r="I45" s="1"/>
  <c r="I44" s="1"/>
  <c r="I43" s="1"/>
  <c r="I41"/>
  <c r="I40" s="1"/>
  <c r="I39" s="1"/>
  <c r="I38" s="1"/>
  <c r="I36"/>
  <c r="I35" s="1"/>
  <c r="I34" s="1"/>
  <c r="I33" s="1"/>
  <c r="I31"/>
  <c r="I30" s="1"/>
  <c r="I28"/>
  <c r="I26"/>
  <c r="I20"/>
  <c r="I19" s="1"/>
  <c r="I18" s="1"/>
  <c r="I17" s="1"/>
  <c r="I16" s="1"/>
  <c r="I14"/>
  <c r="I13" s="1"/>
  <c r="I12" s="1"/>
  <c r="I11" s="1"/>
  <c r="I10" s="1"/>
  <c r="N63" i="9"/>
  <c r="N62" s="1"/>
  <c r="N60"/>
  <c r="N57" s="1"/>
  <c r="N56" s="1"/>
  <c r="L22"/>
  <c r="L27"/>
  <c r="L28"/>
  <c r="L29"/>
  <c r="L38"/>
  <c r="L43"/>
  <c r="L48"/>
  <c r="L49"/>
  <c r="L50"/>
  <c r="L55"/>
  <c r="L61"/>
  <c r="L68"/>
  <c r="L73"/>
  <c r="L79"/>
  <c r="L81"/>
  <c r="L87"/>
  <c r="L89"/>
  <c r="L92"/>
  <c r="L100"/>
  <c r="L103"/>
  <c r="L105"/>
  <c r="L110"/>
  <c r="L114"/>
  <c r="L129"/>
  <c r="L139"/>
  <c r="L143"/>
  <c r="L148"/>
  <c r="L151"/>
  <c r="L155"/>
  <c r="L163"/>
  <c r="L169"/>
  <c r="L175"/>
  <c r="L17"/>
  <c r="M174"/>
  <c r="M171" s="1"/>
  <c r="M170" s="1"/>
  <c r="M168"/>
  <c r="M162"/>
  <c r="M154"/>
  <c r="M147"/>
  <c r="M142"/>
  <c r="M138"/>
  <c r="M128"/>
  <c r="M113"/>
  <c r="M109"/>
  <c r="M104"/>
  <c r="M102"/>
  <c r="M99"/>
  <c r="M96"/>
  <c r="M91"/>
  <c r="M88"/>
  <c r="M86"/>
  <c r="M80"/>
  <c r="M78"/>
  <c r="M72"/>
  <c r="M69" s="1"/>
  <c r="M63"/>
  <c r="M60"/>
  <c r="M57" s="1"/>
  <c r="M56" s="1"/>
  <c r="M54"/>
  <c r="M47"/>
  <c r="M42"/>
  <c r="M39" s="1"/>
  <c r="M37"/>
  <c r="M26"/>
  <c r="M23" s="1"/>
  <c r="M21"/>
  <c r="M18" s="1"/>
  <c r="M16"/>
  <c r="M13" s="1"/>
  <c r="E12" i="7"/>
  <c r="E13"/>
  <c r="E14"/>
  <c r="E15"/>
  <c r="E16"/>
  <c r="E17"/>
  <c r="E19"/>
  <c r="E21"/>
  <c r="E22"/>
  <c r="E23"/>
  <c r="E25"/>
  <c r="E26"/>
  <c r="E27"/>
  <c r="E28"/>
  <c r="E30"/>
  <c r="E31"/>
  <c r="E32"/>
  <c r="E34"/>
  <c r="E36"/>
  <c r="E38"/>
  <c r="F37"/>
  <c r="F35"/>
  <c r="F33"/>
  <c r="F29"/>
  <c r="F24"/>
  <c r="F20"/>
  <c r="F18"/>
  <c r="F11"/>
  <c r="I160" i="5"/>
  <c r="I159" s="1"/>
  <c r="I158" s="1"/>
  <c r="I148"/>
  <c r="I49"/>
  <c r="I48" s="1"/>
  <c r="H13"/>
  <c r="H16"/>
  <c r="H20"/>
  <c r="H26"/>
  <c r="H31"/>
  <c r="H36"/>
  <c r="H38"/>
  <c r="H43"/>
  <c r="H47"/>
  <c r="H49"/>
  <c r="H51"/>
  <c r="H54"/>
  <c r="H58"/>
  <c r="H62"/>
  <c r="H67"/>
  <c r="H72"/>
  <c r="H75"/>
  <c r="H79"/>
  <c r="H85"/>
  <c r="H90"/>
  <c r="H95"/>
  <c r="H100"/>
  <c r="H104"/>
  <c r="H110"/>
  <c r="H114"/>
  <c r="H117"/>
  <c r="H122"/>
  <c r="H127"/>
  <c r="H131"/>
  <c r="H134"/>
  <c r="H139"/>
  <c r="H144"/>
  <c r="H148"/>
  <c r="H153"/>
  <c r="H157"/>
  <c r="I156"/>
  <c r="I155" s="1"/>
  <c r="I154" s="1"/>
  <c r="I152"/>
  <c r="I151" s="1"/>
  <c r="I150" s="1"/>
  <c r="I147"/>
  <c r="I146" s="1"/>
  <c r="I145" s="1"/>
  <c r="I143"/>
  <c r="I142" s="1"/>
  <c r="I141" s="1"/>
  <c r="I138"/>
  <c r="I137" s="1"/>
  <c r="I136" s="1"/>
  <c r="I135" s="1"/>
  <c r="I133"/>
  <c r="I132" s="1"/>
  <c r="I130"/>
  <c r="I129" s="1"/>
  <c r="I126"/>
  <c r="I125" s="1"/>
  <c r="I124" s="1"/>
  <c r="I121"/>
  <c r="I120" s="1"/>
  <c r="I119" s="1"/>
  <c r="I118" s="1"/>
  <c r="I116"/>
  <c r="I115" s="1"/>
  <c r="I113"/>
  <c r="I112" s="1"/>
  <c r="I109"/>
  <c r="I108" s="1"/>
  <c r="I107" s="1"/>
  <c r="I103"/>
  <c r="I102" s="1"/>
  <c r="I99"/>
  <c r="I98" s="1"/>
  <c r="I97" s="1"/>
  <c r="I94"/>
  <c r="I93" s="1"/>
  <c r="I92" s="1"/>
  <c r="I91" s="1"/>
  <c r="I89"/>
  <c r="I88" s="1"/>
  <c r="I87" s="1"/>
  <c r="I86" s="1"/>
  <c r="I84"/>
  <c r="I83" s="1"/>
  <c r="I82" s="1"/>
  <c r="I81" s="1"/>
  <c r="I78"/>
  <c r="I77" s="1"/>
  <c r="I76" s="1"/>
  <c r="I74"/>
  <c r="I73" s="1"/>
  <c r="I71"/>
  <c r="I70" s="1"/>
  <c r="I66"/>
  <c r="I65" s="1"/>
  <c r="I64" s="1"/>
  <c r="I63" s="1"/>
  <c r="I61"/>
  <c r="I60" s="1"/>
  <c r="I59" s="1"/>
  <c r="I57"/>
  <c r="I53"/>
  <c r="I52" s="1"/>
  <c r="I50"/>
  <c r="I46"/>
  <c r="I42"/>
  <c r="I41" s="1"/>
  <c r="I39"/>
  <c r="I37"/>
  <c r="I35"/>
  <c r="I30"/>
  <c r="I29" s="1"/>
  <c r="I28" s="1"/>
  <c r="I27" s="1"/>
  <c r="I25"/>
  <c r="I24" s="1"/>
  <c r="I23" s="1"/>
  <c r="I22" s="1"/>
  <c r="I19"/>
  <c r="I18" s="1"/>
  <c r="I17" s="1"/>
  <c r="I15"/>
  <c r="I14" s="1"/>
  <c r="I12"/>
  <c r="I11" s="1"/>
  <c r="K118" i="3"/>
  <c r="K56"/>
  <c r="E37" i="7" l="1"/>
  <c r="E20"/>
  <c r="E35"/>
  <c r="M144" i="9"/>
  <c r="L96"/>
  <c r="M140"/>
  <c r="M141"/>
  <c r="J140"/>
  <c r="J141"/>
  <c r="J157"/>
  <c r="L157" s="1"/>
  <c r="L159"/>
  <c r="J165"/>
  <c r="J164" s="1"/>
  <c r="J166"/>
  <c r="M165"/>
  <c r="M164" s="1"/>
  <c r="M166"/>
  <c r="L20"/>
  <c r="L19"/>
  <c r="L14"/>
  <c r="L15"/>
  <c r="L24"/>
  <c r="L25"/>
  <c r="E18" i="7"/>
  <c r="E33"/>
  <c r="E11"/>
  <c r="E29"/>
  <c r="D39"/>
  <c r="E24"/>
  <c r="F39"/>
  <c r="G69" i="5"/>
  <c r="G68" s="1"/>
  <c r="J101" i="9"/>
  <c r="J116"/>
  <c r="J93"/>
  <c r="J106"/>
  <c r="J74"/>
  <c r="J62" s="1"/>
  <c r="J144"/>
  <c r="J130"/>
  <c r="J83"/>
  <c r="J30"/>
  <c r="J44"/>
  <c r="G10" i="5"/>
  <c r="G9" s="1"/>
  <c r="G128"/>
  <c r="G123" s="1"/>
  <c r="G149"/>
  <c r="G45"/>
  <c r="G44" s="1"/>
  <c r="G140"/>
  <c r="I25" i="3"/>
  <c r="I24" s="1"/>
  <c r="I23" s="1"/>
  <c r="I22" s="1"/>
  <c r="I98"/>
  <c r="I97" s="1"/>
  <c r="I96" s="1"/>
  <c r="I141"/>
  <c r="I32"/>
  <c r="I190"/>
  <c r="I52"/>
  <c r="I51" s="1"/>
  <c r="I50" s="1"/>
  <c r="I49" s="1"/>
  <c r="G21" i="5"/>
  <c r="G96"/>
  <c r="G80" s="1"/>
  <c r="G111"/>
  <c r="G106" s="1"/>
  <c r="G105" s="1"/>
  <c r="G39"/>
  <c r="G34" s="1"/>
  <c r="G33" s="1"/>
  <c r="I88" i="3"/>
  <c r="I87" s="1"/>
  <c r="I86" s="1"/>
  <c r="I85" s="1"/>
  <c r="I71" s="1"/>
  <c r="I120"/>
  <c r="I119" s="1"/>
  <c r="I159"/>
  <c r="I158" s="1"/>
  <c r="I110"/>
  <c r="I109" s="1"/>
  <c r="I129"/>
  <c r="I176"/>
  <c r="M130" i="9"/>
  <c r="N176"/>
  <c r="N11"/>
  <c r="M106"/>
  <c r="M44"/>
  <c r="M30"/>
  <c r="M101"/>
  <c r="M74"/>
  <c r="M62" s="1"/>
  <c r="M116"/>
  <c r="M83"/>
  <c r="M93"/>
  <c r="H161" i="5"/>
  <c r="I69"/>
  <c r="I10"/>
  <c r="I9" s="1"/>
  <c r="I21"/>
  <c r="I101"/>
  <c r="I34"/>
  <c r="I45"/>
  <c r="I56"/>
  <c r="I140"/>
  <c r="I68"/>
  <c r="I149"/>
  <c r="I128"/>
  <c r="I111"/>
  <c r="J12" i="9" l="1"/>
  <c r="J82"/>
  <c r="L140"/>
  <c r="L166"/>
  <c r="L141"/>
  <c r="E39" i="7"/>
  <c r="J115" i="9"/>
  <c r="M12"/>
  <c r="G32" i="5"/>
  <c r="G162" s="1"/>
  <c r="I175" i="3"/>
  <c r="I140" s="1"/>
  <c r="I9"/>
  <c r="I95"/>
  <c r="M82" i="9"/>
  <c r="M115"/>
  <c r="I55" i="5"/>
  <c r="I123"/>
  <c r="I33"/>
  <c r="I106"/>
  <c r="I44"/>
  <c r="I96"/>
  <c r="J11" i="9" l="1"/>
  <c r="J176"/>
  <c r="I215" i="3"/>
  <c r="M11" i="9"/>
  <c r="M176"/>
  <c r="I80" i="5"/>
  <c r="I32"/>
  <c r="I105"/>
  <c r="I162" l="1"/>
  <c r="J15" i="3" l="1"/>
  <c r="J21"/>
  <c r="J27"/>
  <c r="J29"/>
  <c r="J31"/>
  <c r="J37"/>
  <c r="J42"/>
  <c r="J48"/>
  <c r="J54"/>
  <c r="J56"/>
  <c r="J58"/>
  <c r="J64"/>
  <c r="J70"/>
  <c r="J78"/>
  <c r="J84"/>
  <c r="J91"/>
  <c r="J94"/>
  <c r="J101"/>
  <c r="J104"/>
  <c r="J108"/>
  <c r="J114"/>
  <c r="J118"/>
  <c r="J124"/>
  <c r="J128"/>
  <c r="J134"/>
  <c r="J139"/>
  <c r="J147"/>
  <c r="J152"/>
  <c r="J157"/>
  <c r="J164"/>
  <c r="J169"/>
  <c r="J174"/>
  <c r="J180"/>
  <c r="J184"/>
  <c r="J189"/>
  <c r="J195"/>
  <c r="J200"/>
  <c r="J207"/>
  <c r="J214"/>
  <c r="K213"/>
  <c r="K212" s="1"/>
  <c r="K211" s="1"/>
  <c r="K210" s="1"/>
  <c r="K209" s="1"/>
  <c r="K208" s="1"/>
  <c r="K206"/>
  <c r="K205" s="1"/>
  <c r="K204" s="1"/>
  <c r="K203" s="1"/>
  <c r="K202" s="1"/>
  <c r="K201" s="1"/>
  <c r="K199"/>
  <c r="K198" s="1"/>
  <c r="K197" s="1"/>
  <c r="K196" s="1"/>
  <c r="K194"/>
  <c r="K193" s="1"/>
  <c r="K192" s="1"/>
  <c r="K191" s="1"/>
  <c r="K188"/>
  <c r="K187" s="1"/>
  <c r="K186" s="1"/>
  <c r="K185" s="1"/>
  <c r="K183"/>
  <c r="K182" s="1"/>
  <c r="K181" s="1"/>
  <c r="K179"/>
  <c r="K178" s="1"/>
  <c r="K177" s="1"/>
  <c r="K173"/>
  <c r="K172" s="1"/>
  <c r="K168"/>
  <c r="K167" s="1"/>
  <c r="K163"/>
  <c r="K156"/>
  <c r="K155" s="1"/>
  <c r="K154" s="1"/>
  <c r="K153" s="1"/>
  <c r="K151"/>
  <c r="K150" s="1"/>
  <c r="K149" s="1"/>
  <c r="K148" s="1"/>
  <c r="K146"/>
  <c r="K145" s="1"/>
  <c r="K144" s="1"/>
  <c r="K143" s="1"/>
  <c r="K142" s="1"/>
  <c r="K138"/>
  <c r="K137" s="1"/>
  <c r="K136" s="1"/>
  <c r="K135" s="1"/>
  <c r="K133"/>
  <c r="K132" s="1"/>
  <c r="K131" s="1"/>
  <c r="K130" s="1"/>
  <c r="K127"/>
  <c r="K126" s="1"/>
  <c r="K125" s="1"/>
  <c r="K123"/>
  <c r="K122" s="1"/>
  <c r="K121" s="1"/>
  <c r="K117"/>
  <c r="K116" s="1"/>
  <c r="K115" s="1"/>
  <c r="K113"/>
  <c r="K112" s="1"/>
  <c r="K111" s="1"/>
  <c r="K107"/>
  <c r="K106" s="1"/>
  <c r="K105" s="1"/>
  <c r="K103"/>
  <c r="K102" s="1"/>
  <c r="K100"/>
  <c r="K99" s="1"/>
  <c r="K93"/>
  <c r="K92" s="1"/>
  <c r="K90"/>
  <c r="K89" s="1"/>
  <c r="K83"/>
  <c r="K82" s="1"/>
  <c r="K81" s="1"/>
  <c r="K80" s="1"/>
  <c r="K79" s="1"/>
  <c r="K77"/>
  <c r="K76" s="1"/>
  <c r="K75" s="1"/>
  <c r="K74" s="1"/>
  <c r="K73" s="1"/>
  <c r="K72" s="1"/>
  <c r="K69"/>
  <c r="K68" s="1"/>
  <c r="K67" s="1"/>
  <c r="K66" s="1"/>
  <c r="K65" s="1"/>
  <c r="K63"/>
  <c r="K62" s="1"/>
  <c r="K61" s="1"/>
  <c r="K60" s="1"/>
  <c r="K59" s="1"/>
  <c r="K57"/>
  <c r="K55"/>
  <c r="K53"/>
  <c r="K47"/>
  <c r="K46" s="1"/>
  <c r="K45" s="1"/>
  <c r="K44" s="1"/>
  <c r="K43" s="1"/>
  <c r="K41"/>
  <c r="K40" s="1"/>
  <c r="K39" s="1"/>
  <c r="K38" s="1"/>
  <c r="K36"/>
  <c r="K35" s="1"/>
  <c r="K34" s="1"/>
  <c r="K33" s="1"/>
  <c r="K30"/>
  <c r="K28"/>
  <c r="K26"/>
  <c r="K20"/>
  <c r="K19" s="1"/>
  <c r="K18" s="1"/>
  <c r="K17" s="1"/>
  <c r="K16" s="1"/>
  <c r="K14"/>
  <c r="K13" s="1"/>
  <c r="K12" s="1"/>
  <c r="K11" s="1"/>
  <c r="K10" s="1"/>
  <c r="K25" l="1"/>
  <c r="K171"/>
  <c r="K166"/>
  <c r="K110"/>
  <c r="K162"/>
  <c r="K129"/>
  <c r="K190"/>
  <c r="K88"/>
  <c r="K176"/>
  <c r="K98"/>
  <c r="K120"/>
  <c r="K141"/>
  <c r="K52"/>
  <c r="K32"/>
  <c r="K97" l="1"/>
  <c r="K165"/>
  <c r="K87"/>
  <c r="K170"/>
  <c r="K51"/>
  <c r="K109"/>
  <c r="K161"/>
  <c r="K24"/>
  <c r="K119"/>
  <c r="K175"/>
  <c r="L162" i="9"/>
  <c r="L154"/>
  <c r="H143" i="5" l="1"/>
  <c r="K50" i="3"/>
  <c r="K86"/>
  <c r="K96"/>
  <c r="K23"/>
  <c r="K160"/>
  <c r="J151"/>
  <c r="H50" i="5"/>
  <c r="H48"/>
  <c r="H37"/>
  <c r="H25" l="1"/>
  <c r="H141"/>
  <c r="H142"/>
  <c r="H30"/>
  <c r="K95" i="3"/>
  <c r="K49"/>
  <c r="J194"/>
  <c r="J199"/>
  <c r="K22"/>
  <c r="K85"/>
  <c r="J188"/>
  <c r="K159"/>
  <c r="J113"/>
  <c r="H29" i="5" l="1"/>
  <c r="H24"/>
  <c r="K158" i="3"/>
  <c r="K71"/>
  <c r="J198"/>
  <c r="J111"/>
  <c r="J112"/>
  <c r="J187"/>
  <c r="K9"/>
  <c r="J193"/>
  <c r="H35" i="5"/>
  <c r="H39"/>
  <c r="H23" l="1"/>
  <c r="H41"/>
  <c r="H42"/>
  <c r="H27"/>
  <c r="H28"/>
  <c r="J192" i="3"/>
  <c r="J185"/>
  <c r="J186"/>
  <c r="J196"/>
  <c r="J197"/>
  <c r="K140"/>
  <c r="H14" i="5" l="1"/>
  <c r="H15"/>
  <c r="H22"/>
  <c r="H21"/>
  <c r="J191" i="3"/>
  <c r="J190"/>
  <c r="K215"/>
  <c r="L91" i="9"/>
  <c r="H71" i="5"/>
  <c r="H46"/>
  <c r="H159" l="1"/>
  <c r="H160"/>
  <c r="H73"/>
  <c r="H74"/>
  <c r="L113" i="9"/>
  <c r="L26" l="1"/>
  <c r="L142"/>
  <c r="L102"/>
  <c r="L78"/>
  <c r="L80"/>
  <c r="L42"/>
  <c r="L18" l="1"/>
  <c r="L21"/>
  <c r="H94" i="5"/>
  <c r="H112"/>
  <c r="H113"/>
  <c r="H129"/>
  <c r="H130"/>
  <c r="H152"/>
  <c r="H89"/>
  <c r="H109"/>
  <c r="H126"/>
  <c r="H147"/>
  <c r="H103"/>
  <c r="H121"/>
  <c r="H138"/>
  <c r="H99"/>
  <c r="H115"/>
  <c r="H116"/>
  <c r="H132"/>
  <c r="H133"/>
  <c r="H156"/>
  <c r="L74" i="9"/>
  <c r="H158" i="5"/>
  <c r="H70"/>
  <c r="H12" l="1"/>
  <c r="H61"/>
  <c r="H84"/>
  <c r="H98"/>
  <c r="H120"/>
  <c r="H146"/>
  <c r="H107"/>
  <c r="H108"/>
  <c r="H151"/>
  <c r="H57"/>
  <c r="H77"/>
  <c r="H78"/>
  <c r="H52"/>
  <c r="H53"/>
  <c r="H154"/>
  <c r="H155"/>
  <c r="H137"/>
  <c r="H101"/>
  <c r="H102"/>
  <c r="H124"/>
  <c r="H125"/>
  <c r="H88"/>
  <c r="H93"/>
  <c r="H19"/>
  <c r="H66"/>
  <c r="H69"/>
  <c r="H76" l="1"/>
  <c r="H17"/>
  <c r="H18"/>
  <c r="H65"/>
  <c r="H91"/>
  <c r="H92"/>
  <c r="H135"/>
  <c r="H136"/>
  <c r="H55"/>
  <c r="H56"/>
  <c r="H118"/>
  <c r="H119"/>
  <c r="H83"/>
  <c r="H11"/>
  <c r="H44"/>
  <c r="H45"/>
  <c r="H111"/>
  <c r="H86"/>
  <c r="H87"/>
  <c r="H150"/>
  <c r="H149"/>
  <c r="H140"/>
  <c r="H145"/>
  <c r="H97"/>
  <c r="H96"/>
  <c r="H59"/>
  <c r="H60"/>
  <c r="H33"/>
  <c r="H34"/>
  <c r="H123"/>
  <c r="H128"/>
  <c r="J20" i="3"/>
  <c r="J173"/>
  <c r="J138"/>
  <c r="J127"/>
  <c r="J63"/>
  <c r="H68" i="5" l="1"/>
  <c r="H82"/>
  <c r="H32"/>
  <c r="H105"/>
  <c r="H106"/>
  <c r="H10"/>
  <c r="H9"/>
  <c r="H63"/>
  <c r="H64"/>
  <c r="J137" i="3"/>
  <c r="J125"/>
  <c r="J126"/>
  <c r="J172"/>
  <c r="J62"/>
  <c r="J19"/>
  <c r="H80" i="5" l="1"/>
  <c r="H81"/>
  <c r="J18" i="3"/>
  <c r="J170"/>
  <c r="J171"/>
  <c r="J136"/>
  <c r="J135"/>
  <c r="J61"/>
  <c r="H162" i="5" l="1"/>
  <c r="J16" i="3"/>
  <c r="J17"/>
  <c r="J59"/>
  <c r="J60"/>
  <c r="L150" i="9"/>
  <c r="L147"/>
  <c r="J183" i="3" l="1"/>
  <c r="J179"/>
  <c r="L144" i="9"/>
  <c r="J178" i="3" l="1"/>
  <c r="J181"/>
  <c r="J182"/>
  <c r="J177" l="1"/>
  <c r="J36"/>
  <c r="J35" l="1"/>
  <c r="J175"/>
  <c r="J176"/>
  <c r="L138" i="9"/>
  <c r="L128"/>
  <c r="L88"/>
  <c r="L86"/>
  <c r="K63"/>
  <c r="K62" s="1"/>
  <c r="K60"/>
  <c r="K57" s="1"/>
  <c r="K56" s="1"/>
  <c r="L47"/>
  <c r="L39"/>
  <c r="L37"/>
  <c r="L13" l="1"/>
  <c r="L16"/>
  <c r="L69"/>
  <c r="L72"/>
  <c r="L93"/>
  <c r="L99"/>
  <c r="L174"/>
  <c r="L44"/>
  <c r="L54"/>
  <c r="L63"/>
  <c r="L67"/>
  <c r="L168"/>
  <c r="L106"/>
  <c r="L109"/>
  <c r="L60"/>
  <c r="L101"/>
  <c r="L104"/>
  <c r="J33" i="3"/>
  <c r="J34"/>
  <c r="K176" i="9"/>
  <c r="L130"/>
  <c r="K11"/>
  <c r="L30"/>
  <c r="L23"/>
  <c r="L83"/>
  <c r="L116"/>
  <c r="J133" i="3"/>
  <c r="L62" i="9" l="1"/>
  <c r="L56"/>
  <c r="L57"/>
  <c r="L170"/>
  <c r="L171"/>
  <c r="L164"/>
  <c r="L165"/>
  <c r="J206" i="3"/>
  <c r="J106"/>
  <c r="J107"/>
  <c r="J156"/>
  <c r="J150"/>
  <c r="L12" i="9"/>
  <c r="L82"/>
  <c r="L115"/>
  <c r="J148" i="3" l="1"/>
  <c r="J149"/>
  <c r="J155"/>
  <c r="J205"/>
  <c r="J132"/>
  <c r="J105"/>
  <c r="L176" i="9"/>
  <c r="L11"/>
  <c r="J131" i="3" l="1"/>
  <c r="J153"/>
  <c r="J154"/>
  <c r="J204"/>
  <c r="J41" l="1"/>
  <c r="J129"/>
  <c r="J130"/>
  <c r="J203"/>
  <c r="J201" l="1"/>
  <c r="J202"/>
  <c r="J40"/>
  <c r="J92"/>
  <c r="J93"/>
  <c r="J39" l="1"/>
  <c r="J99"/>
  <c r="J100"/>
  <c r="J123"/>
  <c r="J57"/>
  <c r="J53"/>
  <c r="J55"/>
  <c r="J30"/>
  <c r="J28"/>
  <c r="J26"/>
  <c r="J14" l="1"/>
  <c r="J47"/>
  <c r="J102"/>
  <c r="J103"/>
  <c r="J77"/>
  <c r="J213"/>
  <c r="J89"/>
  <c r="J90"/>
  <c r="J69"/>
  <c r="J117"/>
  <c r="J168"/>
  <c r="J32"/>
  <c r="J38"/>
  <c r="J163"/>
  <c r="J83"/>
  <c r="J146"/>
  <c r="J52"/>
  <c r="J98" l="1"/>
  <c r="J82"/>
  <c r="J116"/>
  <c r="J76"/>
  <c r="J46"/>
  <c r="J24"/>
  <c r="J25"/>
  <c r="J121"/>
  <c r="J122"/>
  <c r="J145"/>
  <c r="J162"/>
  <c r="J167"/>
  <c r="J68"/>
  <c r="J212"/>
  <c r="J13"/>
  <c r="J23" l="1"/>
  <c r="J96"/>
  <c r="J88"/>
  <c r="J211"/>
  <c r="J165"/>
  <c r="J166"/>
  <c r="J144"/>
  <c r="J75"/>
  <c r="J81"/>
  <c r="J12"/>
  <c r="J67"/>
  <c r="J161"/>
  <c r="J45"/>
  <c r="J115"/>
  <c r="J51"/>
  <c r="J97" l="1"/>
  <c r="J22"/>
  <c r="J120"/>
  <c r="J110"/>
  <c r="J109"/>
  <c r="J74"/>
  <c r="J87"/>
  <c r="J49"/>
  <c r="J50"/>
  <c r="J160"/>
  <c r="J11"/>
  <c r="J65"/>
  <c r="J66"/>
  <c r="J143"/>
  <c r="J43"/>
  <c r="J44"/>
  <c r="J79"/>
  <c r="J80"/>
  <c r="J210"/>
  <c r="J208" l="1"/>
  <c r="J209"/>
  <c r="J141"/>
  <c r="J142"/>
  <c r="J10"/>
  <c r="J72"/>
  <c r="J73"/>
  <c r="J95"/>
  <c r="J119"/>
  <c r="J159"/>
  <c r="J86"/>
  <c r="J71" l="1"/>
  <c r="J85"/>
  <c r="J9"/>
  <c r="J140"/>
  <c r="J158"/>
  <c r="J215" l="1"/>
</calcChain>
</file>

<file path=xl/sharedStrings.xml><?xml version="1.0" encoding="utf-8"?>
<sst xmlns="http://schemas.openxmlformats.org/spreadsheetml/2006/main" count="4123" uniqueCount="284">
  <si>
    <t>тыс. руб.</t>
  </si>
  <si>
    <t>Наименование</t>
  </si>
  <si>
    <t>Рз</t>
  </si>
  <si>
    <t>Пр</t>
  </si>
  <si>
    <t>КЦСР</t>
  </si>
  <si>
    <t>КВР</t>
  </si>
  <si>
    <t>МП</t>
  </si>
  <si>
    <t>ПП</t>
  </si>
  <si>
    <t>НР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</si>
  <si>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</si>
  <si>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</si>
  <si>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</si>
  <si>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Иные бюджетные ассигнования</t>
  </si>
  <si>
    <t>Резервные фонды</t>
  </si>
  <si>
    <t>Резервные средства</t>
  </si>
  <si>
    <t>Другие общегосударственные вопросы</t>
  </si>
  <si>
    <t>Расходы на выплаты персоналу казенных учреждений</t>
  </si>
  <si>
    <t xml:space="preserve">Национальная оборона </t>
  </si>
  <si>
    <t>Мобилизационная  и вневойсковая подготовка</t>
  </si>
  <si>
    <t>Непрограммные расходы</t>
  </si>
  <si>
    <t>Национальная безопасность и правоохранительная деятельность</t>
  </si>
  <si>
    <t>Национальная экономика</t>
  </si>
  <si>
    <t>Общеэкономические вопросы</t>
  </si>
  <si>
    <t>Связь и информатика</t>
  </si>
  <si>
    <t>Услуги в области информационных технологий</t>
  </si>
  <si>
    <t>Жилищно-коммунальное хозяйство</t>
  </si>
  <si>
    <t>Жилищное хозяйство</t>
  </si>
  <si>
    <t>Подпрограмма «Обеспечение равных прав потребителей на получение энергетических ресурсов»</t>
  </si>
  <si>
    <t>Коммунальное хозяйство</t>
  </si>
  <si>
    <t>Благоустройство</t>
  </si>
  <si>
    <t>Социальная политика</t>
  </si>
  <si>
    <t>Пенсионное обеспечение</t>
  </si>
  <si>
    <t>Социальное обеспечение и иные выплаты населению</t>
  </si>
  <si>
    <t>Межбюджетные трансферты</t>
  </si>
  <si>
    <t>ВСЕГО РАСХОДОВ</t>
  </si>
  <si>
    <t xml:space="preserve">                   </t>
  </si>
  <si>
    <t xml:space="preserve">  </t>
  </si>
  <si>
    <t>01</t>
  </si>
  <si>
    <t>00</t>
  </si>
  <si>
    <t>000</t>
  </si>
  <si>
    <t>02</t>
  </si>
  <si>
    <t>0</t>
  </si>
  <si>
    <t>04</t>
  </si>
  <si>
    <t>1</t>
  </si>
  <si>
    <t>03</t>
  </si>
  <si>
    <t>09</t>
  </si>
  <si>
    <t>05</t>
  </si>
  <si>
    <t>08</t>
  </si>
  <si>
    <t>13</t>
  </si>
  <si>
    <t>2</t>
  </si>
  <si>
    <t>200</t>
  </si>
  <si>
    <t>240</t>
  </si>
  <si>
    <t>4</t>
  </si>
  <si>
    <t>Подпрограмма "Содействие проведению капитального ремонта многоквартирных домов"</t>
  </si>
  <si>
    <t>50</t>
  </si>
  <si>
    <t>800</t>
  </si>
  <si>
    <t>870</t>
  </si>
  <si>
    <t>3</t>
  </si>
  <si>
    <t>14</t>
  </si>
  <si>
    <t>ППП</t>
  </si>
  <si>
    <t>Иные межбюджетные трансферты</t>
  </si>
  <si>
    <t>в т.ч.за счет субвенций</t>
  </si>
  <si>
    <t>Подпрограмма "Создание условий для обеспечения качественными коммунальными услугами"</t>
  </si>
  <si>
    <t>Иные закупки товаров, работ и услуг для обеспечения государственных (муниципальных) нужд</t>
  </si>
  <si>
    <t>100</t>
  </si>
  <si>
    <t>110</t>
  </si>
  <si>
    <t>00000</t>
  </si>
  <si>
    <t>02030</t>
  </si>
  <si>
    <t>Расходы на выплаты персоналу государственных (муниципальных) органов</t>
  </si>
  <si>
    <t>120</t>
  </si>
  <si>
    <t>Расходы на обеспечение функций органов местного самоуправления</t>
  </si>
  <si>
    <t>02040</t>
  </si>
  <si>
    <t>850</t>
  </si>
  <si>
    <t>11</t>
  </si>
  <si>
    <t>Основное мероприятие "Управление Резервным фондом сельского поселения Саранпауль"</t>
  </si>
  <si>
    <t>22020</t>
  </si>
  <si>
    <t>99990</t>
  </si>
  <si>
    <t>10</t>
  </si>
  <si>
    <t>Подпрограмма "Профилактика правонарушений"</t>
  </si>
  <si>
    <t>Основное мероприятие "Создание условий для деятельности народных дружин"</t>
  </si>
  <si>
    <t>82300</t>
  </si>
  <si>
    <t>Подпрограмма "Профилактика незаконного оборота и потребления наркотических средств и психотропных средств в сельском поселении Саранпауль»</t>
  </si>
  <si>
    <t>Основное мероприятие "Профилактические мероприятия по противодействию и злоупотреблению наркотикам и их незаконному обороту"</t>
  </si>
  <si>
    <t>02400</t>
  </si>
  <si>
    <t>00590</t>
  </si>
  <si>
    <t>Непрограммное направление деятельности "Исполнение отдельных расходных обязательств сельского поселения Саранпауль"</t>
  </si>
  <si>
    <t>51180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</si>
  <si>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</si>
  <si>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D9300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</si>
  <si>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</si>
  <si>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Основное мероприятие "Сохранность автомобильных дорог общего пользования местного значения"</t>
  </si>
  <si>
    <t>20070</t>
  </si>
  <si>
    <t xml:space="preserve">Основное  мероприятие «Управление  и содержание общего имущества многоквартирных домов» </t>
  </si>
  <si>
    <t>810</t>
  </si>
  <si>
    <t>Основное мероприятие "Подготовка систем коммунальной инфраструктуры к осенне-зимнему периоду"</t>
  </si>
  <si>
    <t>Основное мероприятие "Управление и распоряжение муниципальным имуществом и земельными ресурсами в сельском поселение Саранпауль"</t>
  </si>
  <si>
    <t>06</t>
  </si>
  <si>
    <t>500</t>
  </si>
  <si>
    <t>540</t>
  </si>
  <si>
    <t>ОМ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</si>
  <si>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</si>
  <si>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</si>
  <si>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Органы юстиции</t>
  </si>
  <si>
    <t>300</t>
  </si>
  <si>
    <t>9</t>
  </si>
  <si>
    <t>Администрация сельского поселения Саранпауль</t>
  </si>
  <si>
    <t>85060</t>
  </si>
  <si>
    <t>650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</si>
  <si>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</si>
  <si>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</si>
  <si>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89020</t>
  </si>
  <si>
    <t>Основное мероприятие "Обеспечение выполнения полномочий и функций главы сельского поселения Саранпауль"</t>
  </si>
  <si>
    <t>Основное мероприятие "Обеспечение выполнения полномочий и функций администрации сельского поселения Саранпауль"</t>
  </si>
  <si>
    <t>S2300</t>
  </si>
  <si>
    <t>Основное мероприятие "Обеспечение выполнения полномочий и функций Муниципального казенного учреждения "Хозяйственно-эксплуатационная служба сп.Саранпауль"</t>
  </si>
  <si>
    <t>Основное мероприятие "Расходы на выплаты персоналу в целях обеспечения выполнения функций органами местного самоуправления"</t>
  </si>
  <si>
    <t>Основное мероприятие "Создание и содержание резервов материальных ресурсов (запасов) для предупреждения, ликвидации чрезвычайных ситуаций"</t>
  </si>
  <si>
    <t>20030</t>
  </si>
  <si>
    <t>Создание и содержание резервов материальных ресурсов (запасов) для предупреждения, ликвидации чрезвычайных ситуаций в целях гражданской обороны</t>
  </si>
  <si>
    <t>S5060</t>
  </si>
  <si>
    <t>12</t>
  </si>
  <si>
    <t>Другие вопросы в области национальной экономики</t>
  </si>
  <si>
    <t>Основное мероприятие "Предоставление субсидий организациям на возмещение недополученных доходов при оказании коммунальных услуг по регулируемым ценам"</t>
  </si>
  <si>
    <t>Реализация мероприятий (в случае если не предусмотрено по обособленным направлениям расходов)</t>
  </si>
  <si>
    <t>Подпрограмма "Обеспечение реализации муниципальной программы"</t>
  </si>
  <si>
    <t>Культура, кинематография</t>
  </si>
  <si>
    <t>Культура</t>
  </si>
  <si>
    <t>Основное мероприятие "Осуществление функций исполнительных органов муниципальной власти сельского поселения Саранпауль по реализации единой муниципальной политики в культуре"</t>
  </si>
  <si>
    <t>Прочие расходы органов местного самоуправления</t>
  </si>
  <si>
    <t>8</t>
  </si>
  <si>
    <t>Мобилизационная и вневойсковая подготовка</t>
  </si>
  <si>
    <t>Дорожное хозяйство (дорожные фонды)</t>
  </si>
  <si>
    <t>Управление Резервным фондом</t>
  </si>
  <si>
    <t>26</t>
  </si>
  <si>
    <t>Основное мероприятие «Мероприятия по благоустройству территории сельского поселения Саранпауль»</t>
  </si>
  <si>
    <t>Основное мероприятие «Содержание и техническое обслуживание сетей уличного освещения сельского поселения Саранпауль»</t>
  </si>
  <si>
    <t>Муниципальная программа "Формирование современной городской среды сельского поселения Саранпауль на 2018-2022 годы"</t>
  </si>
  <si>
    <t>27</t>
  </si>
  <si>
    <t>Муниципальная программа "Совершенствование муниципального управления в сельском поселении Саранпауль"</t>
  </si>
  <si>
    <t>44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</si>
  <si>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</si>
  <si>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Непрограммное направление деятельности "Обеспечение исполнений полномочий Совета Депутатов сельского поселения Саранпауль"</t>
  </si>
  <si>
    <t>Депутаты представительного органа муниципального образования</t>
  </si>
  <si>
    <t>02120</t>
  </si>
  <si>
    <t>62</t>
  </si>
  <si>
    <t>Муниципальная программа "Создание условий для эффективного и ответственного управления муниципальными финансами, повышение устойчивости бюджета сельского поселения Саранпауль"</t>
  </si>
  <si>
    <t>Основное мероприятие "Обеспечение деятельности администрации сп.Саранпауль"</t>
  </si>
  <si>
    <t>Муниципальная программа "Обеспечение прав и законных интересов населения сельского поселения Саранпауль в отдельных сферах жизнедеятельности"</t>
  </si>
  <si>
    <t>49</t>
  </si>
  <si>
    <t>Непрограммное расходы</t>
  </si>
  <si>
    <t>60</t>
  </si>
  <si>
    <t>Муниципальная программа "Защита населения и территорий от чрезвычайных ситуаций, обеспечение пожарной безопасности в сельском поселение Саранпауль"</t>
  </si>
  <si>
    <t>Другие вопросы в области национальной безопасности и правоохранительной деятельности</t>
  </si>
  <si>
    <t>47</t>
  </si>
  <si>
    <t>Муниципальная программа "Содействие занятости населения в сельском поселения Саранпауль"</t>
  </si>
  <si>
    <t>Расходы на софинансирование мероприятий по содействию трудоустройству граждан</t>
  </si>
  <si>
    <t>Основное мероприятие "Организация занятости детей"</t>
  </si>
  <si>
    <t>Муниципальная программа "Развитие транспортной системы сельского поселения Саранпауль"</t>
  </si>
  <si>
    <t>61</t>
  </si>
  <si>
    <t>Муниципальная программа «Управление муниципальным имуществом в сельском поселении Саранпауль»</t>
  </si>
  <si>
    <t>63</t>
  </si>
  <si>
    <t>Муниципальная программа "Развитие жилищно-коммунального комплекса и повышение энергетической эффективности в сельском поселение Саранпауль"</t>
  </si>
  <si>
    <t>48</t>
  </si>
  <si>
    <t>Предоставление субсидий организациям</t>
  </si>
  <si>
    <t>61100</t>
  </si>
  <si>
    <t>Основное  мероприятие «Содержание муниципального жилого фонда и подведомственных недвижимых объектов»</t>
  </si>
  <si>
    <t>Софинансирование субсидии на реализацию полномочий в сфере жилищно-коммунального комплекса "Капитальный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материалов"</t>
  </si>
  <si>
    <t>Основное мероприятие "Разработка, утверждение, актуализация схем систем коммунальной инфраструктуры"</t>
  </si>
  <si>
    <t>Подпрограмма 1 "Благоустройство дворовых территорий сельского поселения Саранпауль"</t>
  </si>
  <si>
    <t>Основное мероприятие "Федеральный проект "Формирование комфортной городской среды"</t>
  </si>
  <si>
    <t>F2</t>
  </si>
  <si>
    <t>Реализация программ формирования современной городской среды</t>
  </si>
  <si>
    <t>Подпрограмма 2 "Благоустройство территорий общего пользования сельского поселения Саранпауль"</t>
  </si>
  <si>
    <t>Муниципальная программа "Развитие культуры и туризма в сельском поселении Саранпауль"</t>
  </si>
  <si>
    <t>46</t>
  </si>
  <si>
    <t xml:space="preserve">Муниципальная программа сельского поселения Саранпауль «Благоустройство сельского поселения Саранпауль» </t>
  </si>
  <si>
    <t>Сумма на 2022 год</t>
  </si>
  <si>
    <t>Другие вопросы в области охраны окружающей среды</t>
  </si>
  <si>
    <t>Субвенции на осуществление отдельных полномочий Ханты - Мансийского автономного округа - Югры по организации деятельности по обращению с твердыми коммунальными отходами</t>
  </si>
  <si>
    <t>84290</t>
  </si>
  <si>
    <t>Охрана окружающей среды</t>
  </si>
  <si>
    <t>310</t>
  </si>
  <si>
    <t>Публичные нормативные социальные выплаты гражданам</t>
  </si>
  <si>
    <t>Распределение бюджетных ассигнований по разделам, подразделам, целевым статьям (муниципальным программам сельского поселения Саранпауль и непрограммным направлениям деятельности), группам (группам и подгруппам) видов расходов классификации расходов бюджета сельского поселения Саранпауль на 2022 год</t>
  </si>
  <si>
    <t>Распределение бюджетных ассигнований по целевым статьям (муниципальным программам сельского поселения Саранпауль и непрограммным направлениям деятельности), группам (группам и подгруппам) видов расходов классификации расходов бюджета сельского поселения Саранпауль на 2022 год</t>
  </si>
  <si>
    <t>Сумма на  2022 год</t>
  </si>
  <si>
    <t>Распределение бюджетных ассигнований по разделам, подразделам классификации  расходов бюджета сельского поселения Саранпауль на 2022 год</t>
  </si>
  <si>
    <t>Ведомственная структура расходов бюджета сельского поселения Саранпауль на 2022 год</t>
  </si>
  <si>
    <t>Основное меропритие "Строительство, реконструкция и капитальный ремонт автомобильных дорог общего пользования местного значения"</t>
  </si>
  <si>
    <t>21100</t>
  </si>
  <si>
    <t>Предоставление субсидии на содержание автомобильных дорог общего пользования местного значения и искусственных сооружений на них</t>
  </si>
  <si>
    <t>Основное мероприятие: Проведение работ по благоустройству дворовых территорий сельского поселения Саранпауль</t>
  </si>
  <si>
    <t>Основное мероприятие: Проведение работ по благоустройству территорий общего пользования сельского поселения Саранпауль</t>
  </si>
  <si>
    <t>Расходы на осуществление переданных полномочий из бюджетов городских, сельских поселений в бюджет муниципального района по решению вопросов местного значения в соответствии с заключенными соглашениям</t>
  </si>
  <si>
    <t>Осуществление переданных органам государственной власти субъектов РФ в соответствии с п. 1 статьи 4 ФЗ "Об актах гражданского состояния"полномочий РФ на государственную регистрацию актов гражданского состояния в рамках подпрограмм "Создание условий для выполнения функций, направленных на обеспечение прав и законных интересов жителей ХМАО - Югре в отдельных сферах жизнедеятельности" (за счет средств автономного округа)</t>
  </si>
  <si>
    <t>Расходы на содержание главы муниципального образования</t>
  </si>
  <si>
    <t>Расходы на обеспечение деятельности (оказание услуг) муниципальных учреждений</t>
  </si>
  <si>
    <t>Создание условий для деятельности народных дружин</t>
  </si>
  <si>
    <t>Расходы  на софинансирование, направленные  для создания условий для деятельности народных дружин</t>
  </si>
  <si>
    <t>Реализация мероприятий по содействию трудоустройству граждан</t>
  </si>
  <si>
    <t>Уплата налогов, сборов и иных платежей</t>
  </si>
  <si>
    <t>Осуществление первичного воинского учета органами местного самоуправления поселений, муниципальных и городских округов</t>
  </si>
  <si>
    <t>Защита населения и территории от чрезвычайных ситуаций природного и техногенного характера, пожарная безопасность</t>
  </si>
  <si>
    <t>Приложение 3  к  Решению совета депутатов сельского поселения Саранпауль от  17 декабря 2021г. № 167</t>
  </si>
  <si>
    <t>Приложение 5 к  Решению совета депутатов сельского поселения Саранпауль от  17 декабря 2021г. № 167</t>
  </si>
  <si>
    <t>Приложение 7 к  Решению совета депутатов сельского поселения Саранпауль от  17 декабря 2021г. № 167</t>
  </si>
  <si>
    <t>Приложение 9  к  Решению совета депутатов сельского поселения Саранпауль от  17 декабря 2021г. № 167</t>
  </si>
  <si>
    <t>Уточнение (+,-)</t>
  </si>
  <si>
    <t>Уточненная сумма на год (тыс. руб.)</t>
  </si>
  <si>
    <t>5</t>
  </si>
  <si>
    <t>Приложение №1</t>
  </si>
  <si>
    <t>Приложение №2</t>
  </si>
  <si>
    <t>Приложение №3</t>
  </si>
  <si>
    <t>Приложение №4</t>
  </si>
  <si>
    <t xml:space="preserve"> Приложение 1 к Решению совета депутатов сельского поселения Саранпауль от  17 декабря 2021г. № 167</t>
  </si>
  <si>
    <t>Доходы бюджета сельского поселения Саранпауль на 2022 год</t>
  </si>
  <si>
    <t>Код бюджетной            классификации</t>
  </si>
  <si>
    <t>Наименование кода классификации доходов</t>
  </si>
  <si>
    <t>000 1 00 00000 00 0000 000</t>
  </si>
  <si>
    <t>НАЛОГОВЫЕ И НЕНАЛОГОВЫЕ ДОХОДЫ</t>
  </si>
  <si>
    <t>000 1 01 00000 00 0000 000</t>
  </si>
  <si>
    <t>НАЛОГИ НА ПРИБЫЛЬ</t>
  </si>
  <si>
    <t>182 1 01 02000 00 0000 000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</si>
  <si>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</si>
  <si>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</si>
  <si>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</si>
  <si>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</si>
  <si>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</si>
  <si>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</si>
  <si>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</si>
  <si>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000 1 03 00000 00 000 000</t>
  </si>
  <si>
    <t>Налоги на товары (работы, услуги), реализуемые на территории российской федерации</t>
  </si>
  <si>
    <t>100 1 03 02230 01 0000 110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</si>
  <si>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</si>
  <si>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</si>
  <si>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</si>
  <si>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</si>
  <si>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</si>
  <si>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</si>
  <si>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</si>
  <si>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000 1 06 00000 00 0000 000</t>
  </si>
  <si>
    <t>НАЛОГИ НА ИМУЩЕСТВО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</si>
  <si>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</si>
  <si>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</si>
  <si>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182 1 06 04011 02 0000 110</t>
  </si>
  <si>
    <t>Транспортный налог с организаций</t>
  </si>
  <si>
    <t>182 1 06 04012 02 0000 110</t>
  </si>
  <si>
    <t>Транспортный налог с физических лиц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</si>
  <si>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</si>
  <si>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</si>
  <si>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</si>
  <si>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</si>
  <si>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</si>
  <si>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</si>
  <si>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650 1 08 04020 01 0000 110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</si>
  <si>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</si>
  <si>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</si>
  <si>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МУНИЦИПАЛЬНОЙ СОБСТВЕННОСТИ</t>
  </si>
  <si>
    <t>650 1 11 05035 10 0000 120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</si>
  <si>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</si>
  <si>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650 1 11 09045 10 0000 120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</si>
  <si>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</si>
  <si>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000 2 00 00000 00 0000 000</t>
  </si>
  <si>
    <t>Безвозмездные поступления</t>
  </si>
  <si>
    <t>000 2 02 10000 00 0000 150</t>
  </si>
  <si>
    <t>Дотации бюджетам бюджетной системы Российской Федерации</t>
  </si>
  <si>
    <t>650 2 02 15001 10 0000 150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</si>
  <si>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</si>
  <si>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000 2 02 30000 00 0000 150</t>
  </si>
  <si>
    <t>Субвенции бюджетам бюджетной системы Российской Федерации</t>
  </si>
  <si>
    <t>650 2 02 35118 10 0000 150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</si>
  <si>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</si>
  <si>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650 2 02 35930 10 0000 150</t>
  </si>
  <si>
    <t>Субвенции бюджетам сельских поселений на государственную регистрацию актов гражданского состояния</t>
  </si>
  <si>
    <t>000 2 02 40000 00 0000 150</t>
  </si>
  <si>
    <t>650 2 02 49999 10 0000 150</t>
  </si>
  <si>
    <t>Прочие межбюджетные трансферты, передаваемые бюджетам сельских поселений</t>
  </si>
  <si>
    <t>Всего Доходов</t>
  </si>
  <si>
    <t>650 1 13 00000 00 0000 000</t>
  </si>
  <si>
    <t>ДОХОДЫ ОТ ОКАЗАНИЯ ПЛАТНЫХ УСЛУГ (РАБОТ) И КОМПЕНСАЦИИ ЗАТРАТ ГОСУДАРСТВА</t>
  </si>
  <si>
    <t>650 1 13 02995 10 0000 130</t>
  </si>
  <si>
    <t>Прочие доходы от компенсации затрат бюджетов сельских поселений</t>
  </si>
  <si>
    <t>Сумма на 2022 год (тыс. руб.)</t>
  </si>
  <si>
    <t>Приложение №5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</si>
</sst>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#,##0.0"/>
    <numFmt numFmtId="165" formatCode="0.0"/>
    <numFmt numFmtId="166" formatCode="#,##0.0\ _₽"/>
    <numFmt numFmtId="167" formatCode="_-* #,##0.0\ _₽_-;\-* #,##0.0\ _₽_-;_-* &quot;-&quot;??\ _₽_-;_-@_-"/>
  </numFmts>
  <fonts count="3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62"/>
      <name val="Arial Cyr"/>
      <charset val="204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2" fillId="0" borderId="1" applyNumberFormat="0">
      <alignment horizontal="right" vertical="top"/>
    </xf>
    <xf numFmtId="49" fontId="11" fillId="2" borderId="1">
      <alignment horizontal="left" vertical="top" wrapText="1"/>
    </xf>
    <xf numFmtId="0" fontId="12" fillId="3" borderId="1">
      <alignment horizontal="left" vertical="top" wrapText="1"/>
    </xf>
    <xf numFmtId="43" fontId="27" fillId="0" borderId="0" applyFont="0" applyFill="0" applyBorder="0" applyAlignment="0" applyProtection="0"/>
  </cellStyleXfs>
  <cellXfs count="200">
    <xf numFmtId="0" fontId="0" fillId="0" borderId="0" xfId="0"/>
    <xf numFmtId="0" fontId="18" fillId="0" borderId="2" xfId="0" applyFont="1" applyFill="1" applyBorder="1" applyAlignment="1">
      <alignment horizontal="left" vertical="justify" wrapText="1"/>
    </xf>
    <xf numFmtId="49" fontId="24" fillId="0" borderId="2" xfId="0" applyNumberFormat="1" applyFont="1" applyFill="1" applyBorder="1" applyAlignment="1">
      <alignment horizontal="center"/>
    </xf>
    <xf numFmtId="49" fontId="18" fillId="0" borderId="2" xfId="0" applyNumberFormat="1" applyFont="1" applyFill="1" applyBorder="1" applyAlignment="1">
      <alignment horizontal="center"/>
    </xf>
    <xf numFmtId="49" fontId="22" fillId="0" borderId="2" xfId="0" applyNumberFormat="1" applyFont="1" applyFill="1" applyBorder="1" applyAlignment="1">
      <alignment horizontal="center"/>
    </xf>
    <xf numFmtId="49" fontId="22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wrapText="1"/>
    </xf>
    <xf numFmtId="0" fontId="23" fillId="0" borderId="2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23" fillId="0" borderId="2" xfId="0" applyFont="1" applyFill="1" applyBorder="1" applyAlignment="1">
      <alignment horizontal="left" vertical="justify"/>
    </xf>
    <xf numFmtId="0" fontId="18" fillId="0" borderId="2" xfId="0" applyFont="1" applyFill="1" applyBorder="1" applyAlignment="1">
      <alignment horizontal="left" vertical="justify"/>
    </xf>
    <xf numFmtId="0" fontId="23" fillId="0" borderId="2" xfId="0" applyFont="1" applyFill="1" applyBorder="1"/>
    <xf numFmtId="0" fontId="18" fillId="0" borderId="2" xfId="0" applyFont="1" applyFill="1" applyBorder="1" applyAlignment="1">
      <alignment wrapText="1"/>
    </xf>
    <xf numFmtId="0" fontId="18" fillId="0" borderId="2" xfId="0" applyFont="1" applyFill="1" applyBorder="1" applyAlignment="1">
      <alignment vertical="justify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/>
    </xf>
    <xf numFmtId="0" fontId="16" fillId="0" borderId="2" xfId="0" applyFont="1" applyFill="1" applyBorder="1"/>
    <xf numFmtId="49" fontId="22" fillId="0" borderId="2" xfId="0" applyNumberFormat="1" applyFont="1" applyFill="1" applyBorder="1" applyAlignment="1">
      <alignment horizontal="center" vertical="top" wrapText="1"/>
    </xf>
    <xf numFmtId="49" fontId="24" fillId="0" borderId="2" xfId="0" applyNumberFormat="1" applyFont="1" applyFill="1" applyBorder="1" applyAlignment="1">
      <alignment horizontal="center" vertical="top" wrapText="1"/>
    </xf>
    <xf numFmtId="49" fontId="24" fillId="0" borderId="2" xfId="0" applyNumberFormat="1" applyFont="1" applyFill="1" applyBorder="1" applyAlignment="1">
      <alignment horizontal="center" wrapText="1"/>
    </xf>
    <xf numFmtId="49" fontId="22" fillId="0" borderId="2" xfId="0" applyNumberFormat="1" applyFont="1" applyFill="1" applyBorder="1" applyAlignment="1">
      <alignment horizontal="center" wrapText="1"/>
    </xf>
    <xf numFmtId="14" fontId="18" fillId="0" borderId="2" xfId="0" applyNumberFormat="1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center"/>
    </xf>
    <xf numFmtId="0" fontId="19" fillId="0" borderId="2" xfId="0" applyFont="1" applyFill="1" applyBorder="1"/>
    <xf numFmtId="49" fontId="20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18" fillId="0" borderId="2" xfId="0" applyFont="1" applyFill="1" applyBorder="1" applyAlignment="1">
      <alignment vertical="top" wrapText="1"/>
    </xf>
    <xf numFmtId="2" fontId="18" fillId="0" borderId="2" xfId="0" applyNumberFormat="1" applyFont="1" applyFill="1" applyBorder="1" applyAlignment="1">
      <alignment wrapText="1"/>
    </xf>
    <xf numFmtId="2" fontId="23" fillId="0" borderId="2" xfId="0" applyNumberFormat="1" applyFont="1" applyFill="1" applyBorder="1" applyAlignment="1">
      <alignment wrapText="1"/>
    </xf>
    <xf numFmtId="0" fontId="19" fillId="0" borderId="2" xfId="0" applyFont="1" applyFill="1" applyBorder="1" applyAlignment="1">
      <alignment wrapText="1"/>
    </xf>
    <xf numFmtId="0" fontId="24" fillId="0" borderId="2" xfId="0" applyFont="1" applyFill="1" applyBorder="1" applyAlignment="1">
      <alignment horizontal="center"/>
    </xf>
    <xf numFmtId="49" fontId="24" fillId="0" borderId="2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 wrapText="1"/>
    </xf>
    <xf numFmtId="49" fontId="24" fillId="0" borderId="6" xfId="0" applyNumberFormat="1" applyFont="1" applyFill="1" applyBorder="1" applyAlignment="1">
      <alignment horizontal="center" wrapText="1"/>
    </xf>
    <xf numFmtId="0" fontId="17" fillId="0" borderId="7" xfId="0" applyFont="1" applyFill="1" applyBorder="1" applyAlignment="1">
      <alignment wrapText="1"/>
    </xf>
    <xf numFmtId="0" fontId="23" fillId="0" borderId="6" xfId="0" applyFont="1" applyFill="1" applyBorder="1" applyAlignment="1">
      <alignment horizontal="left" wrapText="1"/>
    </xf>
    <xf numFmtId="14" fontId="18" fillId="0" borderId="6" xfId="0" applyNumberFormat="1" applyFont="1" applyFill="1" applyBorder="1" applyAlignment="1">
      <alignment horizontal="left" wrapText="1"/>
    </xf>
    <xf numFmtId="0" fontId="23" fillId="0" borderId="6" xfId="0" applyFont="1" applyFill="1" applyBorder="1" applyAlignment="1">
      <alignment horizontal="left" vertical="justify"/>
    </xf>
    <xf numFmtId="49" fontId="24" fillId="0" borderId="6" xfId="0" applyNumberFormat="1" applyFont="1" applyFill="1" applyBorder="1" applyAlignment="1">
      <alignment horizontal="center"/>
    </xf>
    <xf numFmtId="49" fontId="24" fillId="0" borderId="9" xfId="0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horizontal="left" wrapText="1"/>
    </xf>
    <xf numFmtId="49" fontId="22" fillId="0" borderId="9" xfId="0" applyNumberFormat="1" applyFont="1" applyFill="1" applyBorder="1" applyAlignment="1">
      <alignment horizontal="center"/>
    </xf>
    <xf numFmtId="49" fontId="20" fillId="0" borderId="9" xfId="0" applyNumberFormat="1" applyFont="1" applyFill="1" applyBorder="1" applyAlignment="1">
      <alignment horizontal="center"/>
    </xf>
    <xf numFmtId="0" fontId="21" fillId="0" borderId="6" xfId="0" applyFont="1" applyFill="1" applyBorder="1" applyAlignment="1">
      <alignment horizontal="left" wrapText="1"/>
    </xf>
    <xf numFmtId="2" fontId="18" fillId="0" borderId="6" xfId="0" applyNumberFormat="1" applyFont="1" applyFill="1" applyBorder="1" applyAlignment="1">
      <alignment wrapText="1"/>
    </xf>
    <xf numFmtId="0" fontId="19" fillId="0" borderId="6" xfId="0" applyFont="1" applyFill="1" applyBorder="1"/>
    <xf numFmtId="0" fontId="16" fillId="0" borderId="6" xfId="0" applyFont="1" applyFill="1" applyBorder="1"/>
    <xf numFmtId="0" fontId="18" fillId="0" borderId="6" xfId="0" applyFont="1" applyFill="1" applyBorder="1" applyAlignment="1">
      <alignment horizontal="left" vertical="justify"/>
    </xf>
    <xf numFmtId="0" fontId="23" fillId="0" borderId="6" xfId="0" applyFont="1" applyFill="1" applyBorder="1"/>
    <xf numFmtId="0" fontId="23" fillId="0" borderId="2" xfId="0" applyFont="1" applyFill="1" applyBorder="1" applyAlignment="1">
      <alignment horizontal="left" vertical="justify" wrapText="1"/>
    </xf>
    <xf numFmtId="0" fontId="18" fillId="0" borderId="6" xfId="0" applyFont="1" applyFill="1" applyBorder="1" applyAlignment="1">
      <alignment horizontal="left" vertical="justify" wrapText="1"/>
    </xf>
    <xf numFmtId="0" fontId="18" fillId="0" borderId="7" xfId="0" applyFont="1" applyFill="1" applyBorder="1" applyAlignment="1">
      <alignment horizontal="left" wrapText="1"/>
    </xf>
    <xf numFmtId="0" fontId="18" fillId="0" borderId="6" xfId="0" applyFont="1" applyFill="1" applyBorder="1" applyAlignment="1">
      <alignment horizontal="left" vertical="center" wrapText="1"/>
    </xf>
    <xf numFmtId="49" fontId="24" fillId="0" borderId="6" xfId="0" applyNumberFormat="1" applyFont="1" applyFill="1" applyBorder="1" applyAlignment="1">
      <alignment horizontal="center" vertical="top" wrapText="1"/>
    </xf>
    <xf numFmtId="164" fontId="21" fillId="0" borderId="2" xfId="0" applyNumberFormat="1" applyFont="1" applyFill="1" applyBorder="1" applyAlignment="1">
      <alignment horizontal="center"/>
    </xf>
    <xf numFmtId="164" fontId="23" fillId="0" borderId="2" xfId="0" applyNumberFormat="1" applyFont="1" applyFill="1" applyBorder="1" applyAlignment="1">
      <alignment horizontal="center"/>
    </xf>
    <xf numFmtId="164" fontId="18" fillId="0" borderId="2" xfId="0" applyNumberFormat="1" applyFont="1" applyFill="1" applyBorder="1" applyAlignment="1">
      <alignment horizontal="center"/>
    </xf>
    <xf numFmtId="164" fontId="23" fillId="0" borderId="2" xfId="0" applyNumberFormat="1" applyFont="1" applyFill="1" applyBorder="1" applyAlignment="1">
      <alignment horizontal="center" vertical="center"/>
    </xf>
    <xf numFmtId="164" fontId="18" fillId="0" borderId="2" xfId="0" applyNumberFormat="1" applyFont="1" applyFill="1" applyBorder="1" applyAlignment="1">
      <alignment horizontal="center" wrapText="1"/>
    </xf>
    <xf numFmtId="164" fontId="23" fillId="0" borderId="2" xfId="0" applyNumberFormat="1" applyFont="1" applyFill="1" applyBorder="1" applyAlignment="1">
      <alignment horizontal="center" wrapText="1"/>
    </xf>
    <xf numFmtId="49" fontId="18" fillId="0" borderId="8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right" vertical="center" wrapText="1"/>
    </xf>
    <xf numFmtId="0" fontId="0" fillId="0" borderId="0" xfId="0" applyFill="1"/>
    <xf numFmtId="49" fontId="5" fillId="0" borderId="0" xfId="0" applyNumberFormat="1" applyFont="1" applyFill="1" applyAlignment="1">
      <alignment horizontal="right" vertical="center" wrapText="1"/>
    </xf>
    <xf numFmtId="49" fontId="0" fillId="0" borderId="0" xfId="0" applyNumberFormat="1" applyFill="1"/>
    <xf numFmtId="0" fontId="3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right" vertical="center" wrapText="1"/>
    </xf>
    <xf numFmtId="49" fontId="6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9" fillId="0" borderId="0" xfId="0" applyFont="1" applyFill="1"/>
    <xf numFmtId="0" fontId="2" fillId="0" borderId="0" xfId="0" applyFont="1" applyFill="1" applyAlignment="1">
      <alignment vertical="center" wrapText="1"/>
    </xf>
    <xf numFmtId="164" fontId="15" fillId="0" borderId="2" xfId="0" applyNumberFormat="1" applyFont="1" applyFill="1" applyBorder="1" applyAlignment="1">
      <alignment horizontal="center"/>
    </xf>
    <xf numFmtId="0" fontId="14" fillId="0" borderId="0" xfId="0" applyFont="1" applyFill="1"/>
    <xf numFmtId="164" fontId="2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49" fontId="22" fillId="0" borderId="6" xfId="0" applyNumberFormat="1" applyFont="1" applyFill="1" applyBorder="1" applyAlignment="1">
      <alignment horizontal="center" wrapText="1"/>
    </xf>
    <xf numFmtId="4" fontId="0" fillId="0" borderId="0" xfId="0" applyNumberFormat="1" applyFill="1"/>
    <xf numFmtId="49" fontId="3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justify" vertical="top" wrapText="1"/>
    </xf>
    <xf numFmtId="0" fontId="17" fillId="0" borderId="4" xfId="0" applyFont="1" applyFill="1" applyBorder="1" applyAlignment="1">
      <alignment horizontal="justify" vertical="top" wrapText="1"/>
    </xf>
    <xf numFmtId="164" fontId="26" fillId="0" borderId="2" xfId="5" applyNumberFormat="1" applyFont="1" applyFill="1" applyBorder="1" applyAlignment="1">
      <alignment horizontal="center"/>
    </xf>
    <xf numFmtId="164" fontId="15" fillId="0" borderId="2" xfId="5" applyNumberFormat="1" applyFont="1" applyFill="1" applyBorder="1" applyAlignment="1">
      <alignment horizontal="center"/>
    </xf>
    <xf numFmtId="164" fontId="2" fillId="0" borderId="2" xfId="5" applyNumberFormat="1" applyFont="1" applyFill="1" applyBorder="1" applyAlignment="1">
      <alignment horizontal="center"/>
    </xf>
    <xf numFmtId="0" fontId="5" fillId="0" borderId="0" xfId="0" applyFont="1" applyFill="1" applyAlignment="1">
      <alignment horizontal="right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2" fillId="0" borderId="2" xfId="5" applyNumberFormat="1" applyFont="1" applyFill="1" applyBorder="1"/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justify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justify" vertical="top" wrapText="1"/>
    </xf>
    <xf numFmtId="164" fontId="15" fillId="0" borderId="2" xfId="5" applyNumberFormat="1" applyFont="1" applyFill="1" applyBorder="1"/>
    <xf numFmtId="0" fontId="17" fillId="0" borderId="2" xfId="0" applyFont="1" applyFill="1" applyBorder="1" applyAlignment="1">
      <alignment vertical="top" wrapText="1"/>
    </xf>
    <xf numFmtId="0" fontId="17" fillId="0" borderId="10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right" vertical="center" wrapText="1"/>
    </xf>
    <xf numFmtId="43" fontId="0" fillId="0" borderId="0" xfId="0" applyNumberFormat="1" applyFill="1"/>
    <xf numFmtId="166" fontId="2" fillId="0" borderId="2" xfId="0" applyNumberFormat="1" applyFont="1" applyFill="1" applyBorder="1" applyAlignment="1">
      <alignment horizontal="center"/>
    </xf>
    <xf numFmtId="166" fontId="15" fillId="0" borderId="2" xfId="0" applyNumberFormat="1" applyFont="1" applyFill="1" applyBorder="1" applyAlignment="1">
      <alignment horizontal="center"/>
    </xf>
    <xf numFmtId="0" fontId="6" fillId="0" borderId="2" xfId="1" applyFont="1" applyFill="1" applyBorder="1" applyAlignment="1">
      <alignment horizontal="left" wrapText="1"/>
    </xf>
    <xf numFmtId="2" fontId="28" fillId="0" borderId="2" xfId="1" applyNumberFormat="1" applyFont="1" applyFill="1" applyBorder="1" applyAlignment="1">
      <alignment wrapText="1"/>
    </xf>
    <xf numFmtId="49" fontId="28" fillId="0" borderId="2" xfId="1" applyNumberFormat="1" applyFont="1" applyFill="1" applyBorder="1" applyAlignment="1">
      <alignment horizontal="right" wrapText="1"/>
    </xf>
    <xf numFmtId="0" fontId="6" fillId="0" borderId="6" xfId="1" applyFont="1" applyFill="1" applyBorder="1" applyAlignment="1">
      <alignment horizontal="left" wrapText="1"/>
    </xf>
    <xf numFmtId="0" fontId="28" fillId="0" borderId="2" xfId="1" applyFont="1" applyFill="1" applyBorder="1" applyAlignment="1">
      <alignment horizontal="left" wrapText="1"/>
    </xf>
    <xf numFmtId="0" fontId="29" fillId="0" borderId="2" xfId="1" applyFont="1" applyFill="1" applyBorder="1" applyAlignment="1">
      <alignment horizontal="left" wrapText="1"/>
    </xf>
    <xf numFmtId="0" fontId="28" fillId="0" borderId="7" xfId="1" applyFont="1" applyFill="1" applyBorder="1" applyAlignment="1">
      <alignment horizontal="left" wrapText="1"/>
    </xf>
    <xf numFmtId="49" fontId="28" fillId="0" borderId="2" xfId="1" applyNumberFormat="1" applyFont="1" applyFill="1" applyBorder="1" applyAlignment="1">
      <alignment horizontal="right"/>
    </xf>
    <xf numFmtId="0" fontId="28" fillId="0" borderId="6" xfId="1" applyFont="1" applyFill="1" applyBorder="1" applyAlignment="1">
      <alignment horizontal="left" wrapText="1"/>
    </xf>
    <xf numFmtId="0" fontId="29" fillId="0" borderId="6" xfId="1" applyFont="1" applyFill="1" applyBorder="1" applyAlignment="1">
      <alignment horizontal="left" wrapText="1"/>
    </xf>
    <xf numFmtId="14" fontId="28" fillId="0" borderId="6" xfId="1" applyNumberFormat="1" applyFont="1" applyFill="1" applyBorder="1" applyAlignment="1">
      <alignment horizontal="left" wrapText="1"/>
    </xf>
    <xf numFmtId="0" fontId="31" fillId="0" borderId="6" xfId="1" applyFont="1" applyFill="1" applyBorder="1" applyAlignment="1">
      <alignment horizontal="left" wrapText="1"/>
    </xf>
    <xf numFmtId="0" fontId="25" fillId="0" borderId="2" xfId="0" applyFont="1" applyFill="1" applyBorder="1" applyAlignment="1">
      <alignment horizontal="right"/>
    </xf>
    <xf numFmtId="49" fontId="28" fillId="0" borderId="2" xfId="0" applyNumberFormat="1" applyFont="1" applyFill="1" applyBorder="1" applyAlignment="1">
      <alignment horizontal="right" wrapText="1"/>
    </xf>
    <xf numFmtId="49" fontId="31" fillId="0" borderId="2" xfId="0" applyNumberFormat="1" applyFont="1" applyFill="1" applyBorder="1" applyAlignment="1">
      <alignment horizontal="right" wrapText="1"/>
    </xf>
    <xf numFmtId="49" fontId="29" fillId="0" borderId="2" xfId="0" applyNumberFormat="1" applyFont="1" applyFill="1" applyBorder="1" applyAlignment="1">
      <alignment horizontal="right"/>
    </xf>
    <xf numFmtId="49" fontId="34" fillId="0" borderId="2" xfId="0" applyNumberFormat="1" applyFont="1" applyFill="1" applyBorder="1" applyAlignment="1">
      <alignment horizontal="right" wrapText="1"/>
    </xf>
    <xf numFmtId="49" fontId="29" fillId="0" borderId="2" xfId="0" applyNumberFormat="1" applyFont="1" applyFill="1" applyBorder="1" applyAlignment="1">
      <alignment horizontal="right" wrapText="1"/>
    </xf>
    <xf numFmtId="49" fontId="33" fillId="0" borderId="2" xfId="0" applyNumberFormat="1" applyFont="1" applyFill="1" applyBorder="1" applyAlignment="1">
      <alignment horizontal="right"/>
    </xf>
    <xf numFmtId="49" fontId="28" fillId="0" borderId="2" xfId="0" applyNumberFormat="1" applyFont="1" applyFill="1" applyBorder="1" applyAlignment="1">
      <alignment horizontal="right"/>
    </xf>
    <xf numFmtId="49" fontId="25" fillId="0" borderId="2" xfId="0" applyNumberFormat="1" applyFont="1" applyFill="1" applyBorder="1" applyAlignment="1">
      <alignment horizontal="right" wrapText="1"/>
    </xf>
    <xf numFmtId="49" fontId="28" fillId="0" borderId="2" xfId="0" applyNumberFormat="1" applyFont="1" applyFill="1" applyBorder="1" applyAlignment="1">
      <alignment horizontal="right" vertical="justify"/>
    </xf>
    <xf numFmtId="49" fontId="31" fillId="0" borderId="2" xfId="0" applyNumberFormat="1" applyFont="1" applyFill="1" applyBorder="1" applyAlignment="1">
      <alignment horizontal="right"/>
    </xf>
    <xf numFmtId="167" fontId="32" fillId="0" borderId="2" xfId="5" applyNumberFormat="1" applyFont="1" applyFill="1" applyBorder="1" applyAlignment="1"/>
    <xf numFmtId="49" fontId="25" fillId="0" borderId="2" xfId="0" applyNumberFormat="1" applyFont="1" applyFill="1" applyBorder="1" applyAlignment="1">
      <alignment horizontal="right"/>
    </xf>
    <xf numFmtId="165" fontId="25" fillId="0" borderId="2" xfId="0" applyNumberFormat="1" applyFont="1" applyFill="1" applyBorder="1" applyAlignment="1">
      <alignment horizontal="right"/>
    </xf>
    <xf numFmtId="165" fontId="32" fillId="0" borderId="2" xfId="5" applyNumberFormat="1" applyFont="1" applyFill="1" applyBorder="1" applyAlignment="1">
      <alignment horizontal="right"/>
    </xf>
    <xf numFmtId="0" fontId="33" fillId="0" borderId="2" xfId="0" applyFont="1" applyFill="1" applyBorder="1" applyAlignment="1">
      <alignment horizontal="right"/>
    </xf>
    <xf numFmtId="165" fontId="8" fillId="0" borderId="2" xfId="5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right" wrapText="1"/>
    </xf>
    <xf numFmtId="165" fontId="31" fillId="0" borderId="2" xfId="0" applyNumberFormat="1" applyFont="1" applyFill="1" applyBorder="1" applyAlignment="1">
      <alignment horizontal="right"/>
    </xf>
    <xf numFmtId="0" fontId="6" fillId="0" borderId="2" xfId="1" applyFont="1" applyFill="1" applyBorder="1" applyAlignment="1">
      <alignment horizontal="right" wrapText="1"/>
    </xf>
    <xf numFmtId="165" fontId="28" fillId="0" borderId="2" xfId="0" applyNumberFormat="1" applyFont="1" applyFill="1" applyBorder="1" applyAlignment="1">
      <alignment horizontal="right"/>
    </xf>
    <xf numFmtId="49" fontId="28" fillId="0" borderId="6" xfId="0" applyNumberFormat="1" applyFont="1" applyFill="1" applyBorder="1" applyAlignment="1">
      <alignment horizontal="right"/>
    </xf>
    <xf numFmtId="49" fontId="29" fillId="0" borderId="2" xfId="1" applyNumberFormat="1" applyFont="1" applyFill="1" applyBorder="1" applyAlignment="1">
      <alignment horizontal="right"/>
    </xf>
    <xf numFmtId="49" fontId="29" fillId="0" borderId="2" xfId="1" applyNumberFormat="1" applyFont="1" applyFill="1" applyBorder="1" applyAlignment="1">
      <alignment horizontal="right" wrapText="1"/>
    </xf>
    <xf numFmtId="49" fontId="31" fillId="0" borderId="2" xfId="0" applyNumberFormat="1" applyFont="1" applyFill="1" applyBorder="1" applyAlignment="1">
      <alignment horizontal="right" vertical="center"/>
    </xf>
    <xf numFmtId="165" fontId="31" fillId="0" borderId="2" xfId="0" applyNumberFormat="1" applyFont="1" applyFill="1" applyBorder="1" applyAlignment="1">
      <alignment horizontal="right" vertical="center"/>
    </xf>
    <xf numFmtId="165" fontId="28" fillId="0" borderId="2" xfId="0" applyNumberFormat="1" applyFont="1" applyFill="1" applyBorder="1" applyAlignment="1">
      <alignment horizontal="right" vertical="center"/>
    </xf>
    <xf numFmtId="165" fontId="28" fillId="0" borderId="2" xfId="0" applyNumberFormat="1" applyFont="1" applyFill="1" applyBorder="1" applyAlignment="1">
      <alignment horizontal="right" wrapText="1"/>
    </xf>
    <xf numFmtId="49" fontId="30" fillId="0" borderId="2" xfId="1" applyNumberFormat="1" applyFont="1" applyFill="1" applyBorder="1" applyAlignment="1">
      <alignment horizontal="right"/>
    </xf>
    <xf numFmtId="0" fontId="8" fillId="0" borderId="2" xfId="1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165" fontId="35" fillId="0" borderId="2" xfId="0" applyNumberFormat="1" applyFont="1" applyFill="1" applyBorder="1" applyAlignment="1">
      <alignment horizontal="right"/>
    </xf>
    <xf numFmtId="0" fontId="32" fillId="0" borderId="2" xfId="0" applyFont="1" applyFill="1" applyBorder="1" applyAlignment="1">
      <alignment horizontal="right"/>
    </xf>
    <xf numFmtId="0" fontId="36" fillId="0" borderId="2" xfId="0" applyFont="1" applyFill="1" applyBorder="1" applyAlignment="1">
      <alignment horizontal="right"/>
    </xf>
    <xf numFmtId="49" fontId="28" fillId="0" borderId="6" xfId="1" applyNumberFormat="1" applyFont="1" applyFill="1" applyBorder="1" applyAlignment="1">
      <alignment horizontal="right"/>
    </xf>
    <xf numFmtId="49" fontId="28" fillId="0" borderId="6" xfId="1" applyNumberFormat="1" applyFont="1" applyFill="1" applyBorder="1" applyAlignment="1">
      <alignment horizontal="right" wrapText="1"/>
    </xf>
    <xf numFmtId="49" fontId="28" fillId="0" borderId="6" xfId="0" applyNumberFormat="1" applyFont="1" applyFill="1" applyBorder="1" applyAlignment="1">
      <alignment horizontal="right" wrapText="1"/>
    </xf>
    <xf numFmtId="49" fontId="28" fillId="0" borderId="9" xfId="1" applyNumberFormat="1" applyFont="1" applyFill="1" applyBorder="1" applyAlignment="1">
      <alignment horizontal="right"/>
    </xf>
    <xf numFmtId="49" fontId="28" fillId="0" borderId="9" xfId="0" applyNumberFormat="1" applyFont="1" applyFill="1" applyBorder="1" applyAlignment="1">
      <alignment horizontal="right"/>
    </xf>
    <xf numFmtId="49" fontId="31" fillId="0" borderId="2" xfId="0" applyNumberFormat="1" applyFont="1" applyFill="1" applyBorder="1" applyAlignment="1">
      <alignment horizontal="right" vertical="top" wrapText="1"/>
    </xf>
    <xf numFmtId="0" fontId="8" fillId="0" borderId="9" xfId="0" applyFont="1" applyFill="1" applyBorder="1" applyAlignment="1">
      <alignment horizontal="right"/>
    </xf>
    <xf numFmtId="49" fontId="25" fillId="0" borderId="9" xfId="0" applyNumberFormat="1" applyFont="1" applyFill="1" applyBorder="1" applyAlignment="1">
      <alignment horizontal="right"/>
    </xf>
    <xf numFmtId="49" fontId="31" fillId="0" borderId="9" xfId="0" applyNumberFormat="1" applyFont="1" applyFill="1" applyBorder="1" applyAlignment="1">
      <alignment horizontal="right"/>
    </xf>
    <xf numFmtId="0" fontId="28" fillId="0" borderId="2" xfId="0" applyFont="1" applyFill="1" applyBorder="1" applyAlignment="1">
      <alignment horizontal="right"/>
    </xf>
    <xf numFmtId="167" fontId="31" fillId="0" borderId="2" xfId="5" applyNumberFormat="1" applyFont="1" applyFill="1" applyBorder="1" applyAlignment="1">
      <alignment horizontal="right"/>
    </xf>
    <xf numFmtId="167" fontId="32" fillId="0" borderId="2" xfId="5" applyNumberFormat="1" applyFont="1" applyFill="1" applyBorder="1" applyAlignment="1">
      <alignment horizontal="right"/>
    </xf>
    <xf numFmtId="167" fontId="25" fillId="0" borderId="2" xfId="5" applyNumberFormat="1" applyFont="1" applyFill="1" applyBorder="1" applyAlignment="1"/>
    <xf numFmtId="167" fontId="8" fillId="0" borderId="2" xfId="5" applyNumberFormat="1" applyFont="1" applyFill="1" applyBorder="1" applyAlignment="1"/>
    <xf numFmtId="0" fontId="3" fillId="0" borderId="0" xfId="0" applyFont="1" applyFill="1" applyAlignment="1">
      <alignment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 vertical="center"/>
    </xf>
    <xf numFmtId="0" fontId="0" fillId="0" borderId="3" xfId="0" applyFill="1" applyBorder="1" applyAlignment="1"/>
    <xf numFmtId="0" fontId="3" fillId="0" borderId="0" xfId="0" applyFont="1" applyFill="1" applyAlignment="1">
      <alignment vertical="center" wrapText="1"/>
    </xf>
    <xf numFmtId="0" fontId="0" fillId="0" borderId="0" xfId="0" applyFill="1" applyAlignment="1"/>
    <xf numFmtId="0" fontId="1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9" fillId="0" borderId="0" xfId="0" applyFont="1" applyFill="1" applyAlignment="1">
      <alignment horizontal="right" wrapText="1"/>
    </xf>
    <xf numFmtId="0" fontId="1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2" xfId="0" applyFill="1" applyBorder="1" applyAlignment="1"/>
    <xf numFmtId="0" fontId="0" fillId="0" borderId="2" xfId="0" applyFill="1" applyBorder="1" applyAlignment="1">
      <alignment horizontal="center" vertical="center"/>
    </xf>
  </cellXfs>
  <cellStyles count="6">
    <cellStyle name="Данные (редактируемые)" xfId="2"/>
    <cellStyle name="Обычный" xfId="0" builtinId="0"/>
    <cellStyle name="Обычный 2" xfId="1"/>
    <cellStyle name="Свойства элементов измерения" xfId="3"/>
    <cellStyle name="Финансовый" xfId="5" builtinId="3"/>
    <cellStyle name="Элементы осей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topLeftCell="A25" zoomScale="106" zoomScaleNormal="106" workbookViewId="0">
      <selection activeCell="A34" sqref="A34:E40"/>
    </sheetView>
  </sheetViews>
  <sheetFormatPr defaultRowHeight="15"/>
  <cols>
    <col min="1" max="1" width="24.42578125" style="66" customWidth="1"/>
    <col min="2" max="2" width="51.28515625" style="66" customWidth="1"/>
    <col min="3" max="3" width="22.28515625" style="66" customWidth="1"/>
    <col min="4" max="4" width="13.42578125" style="66" bestFit="1" customWidth="1"/>
    <col min="5" max="5" width="21.7109375" style="66" customWidth="1"/>
    <col min="6" max="16384" width="9.140625" style="66"/>
  </cols>
  <sheetData>
    <row r="1" spans="1:5">
      <c r="C1" s="178" t="s">
        <v>210</v>
      </c>
      <c r="D1" s="178"/>
      <c r="E1" s="178"/>
    </row>
    <row r="2" spans="1:5" ht="37.5" customHeight="1">
      <c r="A2" s="94"/>
      <c r="C2" s="179" t="s">
        <v>214</v>
      </c>
      <c r="D2" s="179"/>
      <c r="E2" s="179"/>
    </row>
    <row r="3" spans="1:5" ht="15" customHeight="1">
      <c r="A3" s="180" t="s">
        <v>215</v>
      </c>
      <c r="B3" s="180"/>
      <c r="C3" s="180"/>
    </row>
    <row r="4" spans="1:5">
      <c r="A4" s="181" t="s">
        <v>0</v>
      </c>
      <c r="B4" s="181"/>
      <c r="C4" s="181"/>
    </row>
    <row r="5" spans="1:5">
      <c r="A5" s="182" t="s">
        <v>216</v>
      </c>
      <c r="B5" s="182" t="s">
        <v>217</v>
      </c>
      <c r="C5" s="175" t="s">
        <v>282</v>
      </c>
      <c r="D5" s="175" t="s">
        <v>207</v>
      </c>
      <c r="E5" s="177" t="s">
        <v>208</v>
      </c>
    </row>
    <row r="6" spans="1:5">
      <c r="A6" s="182"/>
      <c r="B6" s="182"/>
      <c r="C6" s="176"/>
      <c r="D6" s="176"/>
      <c r="E6" s="177"/>
    </row>
    <row r="7" spans="1:5">
      <c r="A7" s="85">
        <v>1</v>
      </c>
      <c r="B7" s="85">
        <v>2</v>
      </c>
      <c r="C7" s="85">
        <v>3</v>
      </c>
      <c r="D7" s="85">
        <v>4</v>
      </c>
      <c r="E7" s="85">
        <v>5</v>
      </c>
    </row>
    <row r="8" spans="1:5">
      <c r="A8" s="88" t="s">
        <v>218</v>
      </c>
      <c r="B8" s="88" t="s">
        <v>219</v>
      </c>
      <c r="C8" s="95">
        <f>C9+C19+C25+C27+C14</f>
        <v>23847.399999999998</v>
      </c>
      <c r="D8" s="96">
        <f>E8-C8</f>
        <v>185.70000000000073</v>
      </c>
      <c r="E8" s="92">
        <f>E9+E19+E25+E27+E14+E30</f>
        <v>24033.1</v>
      </c>
    </row>
    <row r="9" spans="1:5">
      <c r="A9" s="88" t="s">
        <v>220</v>
      </c>
      <c r="B9" s="88" t="s">
        <v>221</v>
      </c>
      <c r="C9" s="95">
        <f>C10</f>
        <v>8022.8</v>
      </c>
      <c r="D9" s="96">
        <f t="shared" ref="D9:D40" si="0">E9-C9</f>
        <v>0</v>
      </c>
      <c r="E9" s="92">
        <f>E10</f>
        <v>8022.8</v>
      </c>
    </row>
    <row r="10" spans="1:5">
      <c r="A10" s="97" t="s">
        <v>222</v>
      </c>
      <c r="B10" s="98" t="s">
        <v>223</v>
      </c>
      <c r="C10" s="99">
        <f>C11+C12+C13</f>
        <v>8022.8</v>
      </c>
      <c r="D10" s="96">
        <f t="shared" si="0"/>
        <v>0</v>
      </c>
      <c r="E10" s="93">
        <f>E11+E12+E13</f>
        <v>8022.8</v>
      </c>
    </row>
    <row r="11" spans="1:5" ht="63.75">
      <c r="A11" s="97" t="s">
        <v>224</v>
      </c>
      <c r="B11" s="98" t="s">
        <v>225</v>
      </c>
      <c r="C11" s="99">
        <v>7750.6</v>
      </c>
      <c r="D11" s="96">
        <f t="shared" si="0"/>
        <v>0</v>
      </c>
      <c r="E11" s="93">
        <v>7750.6</v>
      </c>
    </row>
    <row r="12" spans="1:5" ht="102">
      <c r="A12" s="97" t="s">
        <v>226</v>
      </c>
      <c r="B12" s="98" t="s">
        <v>227</v>
      </c>
      <c r="C12" s="99">
        <v>198.8</v>
      </c>
      <c r="D12" s="96">
        <f t="shared" si="0"/>
        <v>0</v>
      </c>
      <c r="E12" s="93">
        <v>198.8</v>
      </c>
    </row>
    <row r="13" spans="1:5" ht="38.25">
      <c r="A13" s="97" t="s">
        <v>228</v>
      </c>
      <c r="B13" s="98" t="s">
        <v>229</v>
      </c>
      <c r="C13" s="99">
        <v>73.400000000000006</v>
      </c>
      <c r="D13" s="96">
        <f t="shared" si="0"/>
        <v>0</v>
      </c>
      <c r="E13" s="93">
        <v>73.400000000000006</v>
      </c>
    </row>
    <row r="14" spans="1:5" ht="25.5">
      <c r="A14" s="88" t="s">
        <v>230</v>
      </c>
      <c r="B14" s="100" t="s">
        <v>231</v>
      </c>
      <c r="C14" s="95">
        <f>C15+C16+C17+C18</f>
        <v>9754.2999999999993</v>
      </c>
      <c r="D14" s="96">
        <f t="shared" si="0"/>
        <v>0</v>
      </c>
      <c r="E14" s="92">
        <f>E15+E16+E17+E18</f>
        <v>9754.2999999999993</v>
      </c>
    </row>
    <row r="15" spans="1:5" ht="63.75">
      <c r="A15" s="97" t="s">
        <v>232</v>
      </c>
      <c r="B15" s="98" t="s">
        <v>233</v>
      </c>
      <c r="C15" s="99">
        <v>4410.2</v>
      </c>
      <c r="D15" s="96">
        <f t="shared" si="0"/>
        <v>0</v>
      </c>
      <c r="E15" s="93">
        <v>4410.2</v>
      </c>
    </row>
    <row r="16" spans="1:5" ht="76.5">
      <c r="A16" s="97" t="s">
        <v>234</v>
      </c>
      <c r="B16" s="98" t="s">
        <v>235</v>
      </c>
      <c r="C16" s="99">
        <v>24.4</v>
      </c>
      <c r="D16" s="96">
        <f t="shared" si="0"/>
        <v>0</v>
      </c>
      <c r="E16" s="93">
        <v>24.4</v>
      </c>
    </row>
    <row r="17" spans="1:5" ht="63.75">
      <c r="A17" s="97" t="s">
        <v>236</v>
      </c>
      <c r="B17" s="98" t="s">
        <v>237</v>
      </c>
      <c r="C17" s="99">
        <v>5872.7</v>
      </c>
      <c r="D17" s="96">
        <f t="shared" si="0"/>
        <v>0</v>
      </c>
      <c r="E17" s="93">
        <v>5872.7</v>
      </c>
    </row>
    <row r="18" spans="1:5" ht="63.75">
      <c r="A18" s="97" t="s">
        <v>238</v>
      </c>
      <c r="B18" s="101" t="s">
        <v>239</v>
      </c>
      <c r="C18" s="99">
        <v>-553</v>
      </c>
      <c r="D18" s="96">
        <f t="shared" si="0"/>
        <v>0</v>
      </c>
      <c r="E18" s="93">
        <v>-553</v>
      </c>
    </row>
    <row r="19" spans="1:5">
      <c r="A19" s="88" t="s">
        <v>240</v>
      </c>
      <c r="B19" s="88" t="s">
        <v>241</v>
      </c>
      <c r="C19" s="95">
        <f>C20+C23+C24+C21+C22</f>
        <v>3005</v>
      </c>
      <c r="D19" s="96">
        <f t="shared" si="0"/>
        <v>0</v>
      </c>
      <c r="E19" s="92">
        <f>E20+E23+E24+E21+E22</f>
        <v>3005</v>
      </c>
    </row>
    <row r="20" spans="1:5" ht="38.25">
      <c r="A20" s="97" t="s">
        <v>242</v>
      </c>
      <c r="B20" s="98" t="s">
        <v>243</v>
      </c>
      <c r="C20" s="99">
        <v>530</v>
      </c>
      <c r="D20" s="96">
        <f t="shared" si="0"/>
        <v>0</v>
      </c>
      <c r="E20" s="93">
        <v>530</v>
      </c>
    </row>
    <row r="21" spans="1:5">
      <c r="A21" s="97" t="s">
        <v>244</v>
      </c>
      <c r="B21" s="98" t="s">
        <v>245</v>
      </c>
      <c r="C21" s="99">
        <v>45</v>
      </c>
      <c r="D21" s="96">
        <f t="shared" si="0"/>
        <v>0</v>
      </c>
      <c r="E21" s="93">
        <v>45</v>
      </c>
    </row>
    <row r="22" spans="1:5">
      <c r="A22" s="97" t="s">
        <v>246</v>
      </c>
      <c r="B22" s="98" t="s">
        <v>247</v>
      </c>
      <c r="C22" s="99">
        <v>80</v>
      </c>
      <c r="D22" s="96">
        <f t="shared" si="0"/>
        <v>0</v>
      </c>
      <c r="E22" s="93">
        <v>80</v>
      </c>
    </row>
    <row r="23" spans="1:5" ht="25.5">
      <c r="A23" s="97" t="s">
        <v>248</v>
      </c>
      <c r="B23" s="98" t="s">
        <v>249</v>
      </c>
      <c r="C23" s="99">
        <v>2260</v>
      </c>
      <c r="D23" s="96">
        <f t="shared" si="0"/>
        <v>0</v>
      </c>
      <c r="E23" s="93">
        <v>2260</v>
      </c>
    </row>
    <row r="24" spans="1:5" ht="25.5">
      <c r="A24" s="97" t="s">
        <v>250</v>
      </c>
      <c r="B24" s="98" t="s">
        <v>251</v>
      </c>
      <c r="C24" s="99">
        <v>90</v>
      </c>
      <c r="D24" s="96">
        <f t="shared" si="0"/>
        <v>0</v>
      </c>
      <c r="E24" s="93">
        <v>90</v>
      </c>
    </row>
    <row r="25" spans="1:5">
      <c r="A25" s="88" t="s">
        <v>252</v>
      </c>
      <c r="B25" s="88" t="s">
        <v>253</v>
      </c>
      <c r="C25" s="95">
        <f>C26</f>
        <v>10</v>
      </c>
      <c r="D25" s="96">
        <f t="shared" si="0"/>
        <v>0</v>
      </c>
      <c r="E25" s="92">
        <f>E26</f>
        <v>10</v>
      </c>
    </row>
    <row r="26" spans="1:5" ht="63.75">
      <c r="A26" s="97" t="s">
        <v>254</v>
      </c>
      <c r="B26" s="97" t="s">
        <v>255</v>
      </c>
      <c r="C26" s="99">
        <v>10</v>
      </c>
      <c r="D26" s="96">
        <f t="shared" si="0"/>
        <v>0</v>
      </c>
      <c r="E26" s="93">
        <v>10</v>
      </c>
    </row>
    <row r="27" spans="1:5" ht="38.25">
      <c r="A27" s="88" t="s">
        <v>256</v>
      </c>
      <c r="B27" s="100" t="s">
        <v>257</v>
      </c>
      <c r="C27" s="95">
        <f>C28+C29</f>
        <v>3055.3</v>
      </c>
      <c r="D27" s="96">
        <f t="shared" si="0"/>
        <v>0</v>
      </c>
      <c r="E27" s="92">
        <f>E28+E29</f>
        <v>3055.3</v>
      </c>
    </row>
    <row r="28" spans="1:5" ht="63.75">
      <c r="A28" s="97" t="s">
        <v>258</v>
      </c>
      <c r="B28" s="101" t="s">
        <v>259</v>
      </c>
      <c r="C28" s="99">
        <v>486</v>
      </c>
      <c r="D28" s="96">
        <f t="shared" si="0"/>
        <v>0</v>
      </c>
      <c r="E28" s="93">
        <v>486</v>
      </c>
    </row>
    <row r="29" spans="1:5" ht="76.5">
      <c r="A29" s="97" t="s">
        <v>260</v>
      </c>
      <c r="B29" s="90" t="s">
        <v>261</v>
      </c>
      <c r="C29" s="99">
        <v>2569.3000000000002</v>
      </c>
      <c r="D29" s="96">
        <f t="shared" si="0"/>
        <v>0</v>
      </c>
      <c r="E29" s="93">
        <v>2569.3000000000002</v>
      </c>
    </row>
    <row r="30" spans="1:5" ht="25.5">
      <c r="A30" s="88" t="s">
        <v>278</v>
      </c>
      <c r="B30" s="89" t="s">
        <v>279</v>
      </c>
      <c r="C30" s="95">
        <f>C31</f>
        <v>0</v>
      </c>
      <c r="D30" s="102">
        <f t="shared" si="0"/>
        <v>185.7</v>
      </c>
      <c r="E30" s="92">
        <f>E31</f>
        <v>185.7</v>
      </c>
    </row>
    <row r="31" spans="1:5" ht="25.5">
      <c r="A31" s="97" t="s">
        <v>280</v>
      </c>
      <c r="B31" s="90" t="s">
        <v>281</v>
      </c>
      <c r="C31" s="99">
        <v>0</v>
      </c>
      <c r="D31" s="96">
        <f t="shared" si="0"/>
        <v>185.7</v>
      </c>
      <c r="E31" s="93">
        <f>180+5.7</f>
        <v>185.7</v>
      </c>
    </row>
    <row r="32" spans="1:5">
      <c r="A32" s="88" t="s">
        <v>262</v>
      </c>
      <c r="B32" s="88" t="s">
        <v>263</v>
      </c>
      <c r="C32" s="95">
        <f>C33+C35+C38</f>
        <v>48162.879999999997</v>
      </c>
      <c r="D32" s="96">
        <f t="shared" si="0"/>
        <v>0</v>
      </c>
      <c r="E32" s="92">
        <f>E33+E35+E38</f>
        <v>48162.879999999997</v>
      </c>
    </row>
    <row r="33" spans="1:5" ht="25.5">
      <c r="A33" s="88" t="s">
        <v>264</v>
      </c>
      <c r="B33" s="88" t="s">
        <v>265</v>
      </c>
      <c r="C33" s="95">
        <f>C34</f>
        <v>45799.95</v>
      </c>
      <c r="D33" s="96">
        <f t="shared" si="0"/>
        <v>0</v>
      </c>
      <c r="E33" s="92">
        <f>E34</f>
        <v>45799.95</v>
      </c>
    </row>
    <row r="34" spans="1:5" ht="38.25">
      <c r="A34" s="97" t="s">
        <v>266</v>
      </c>
      <c r="B34" s="103" t="s">
        <v>267</v>
      </c>
      <c r="C34" s="99">
        <v>45799.95</v>
      </c>
      <c r="D34" s="96">
        <f t="shared" si="0"/>
        <v>0</v>
      </c>
      <c r="E34" s="93">
        <v>45799.95</v>
      </c>
    </row>
    <row r="35" spans="1:5" ht="25.5">
      <c r="A35" s="88" t="s">
        <v>268</v>
      </c>
      <c r="B35" s="88" t="s">
        <v>269</v>
      </c>
      <c r="C35" s="95">
        <f>C37+C36</f>
        <v>563.79999999999995</v>
      </c>
      <c r="D35" s="96">
        <f t="shared" si="0"/>
        <v>0</v>
      </c>
      <c r="E35" s="92">
        <f>E37+E36</f>
        <v>563.79999999999995</v>
      </c>
    </row>
    <row r="36" spans="1:5" ht="51">
      <c r="A36" s="97" t="s">
        <v>270</v>
      </c>
      <c r="B36" s="103" t="s">
        <v>271</v>
      </c>
      <c r="C36" s="99">
        <v>493.8</v>
      </c>
      <c r="D36" s="96">
        <f t="shared" si="0"/>
        <v>0</v>
      </c>
      <c r="E36" s="93">
        <v>493.8</v>
      </c>
    </row>
    <row r="37" spans="1:5" ht="38.25">
      <c r="A37" s="97" t="s">
        <v>272</v>
      </c>
      <c r="B37" s="103" t="s">
        <v>273</v>
      </c>
      <c r="C37" s="99">
        <v>70</v>
      </c>
      <c r="D37" s="96">
        <f t="shared" si="0"/>
        <v>0</v>
      </c>
      <c r="E37" s="93">
        <v>70</v>
      </c>
    </row>
    <row r="38" spans="1:5">
      <c r="A38" s="88" t="s">
        <v>274</v>
      </c>
      <c r="B38" s="88" t="s">
        <v>60</v>
      </c>
      <c r="C38" s="95">
        <f>C39</f>
        <v>1799.13</v>
      </c>
      <c r="D38" s="96">
        <f t="shared" si="0"/>
        <v>0</v>
      </c>
      <c r="E38" s="92">
        <f>E39</f>
        <v>1799.13</v>
      </c>
    </row>
    <row r="39" spans="1:5" ht="25.5">
      <c r="A39" s="97" t="s">
        <v>275</v>
      </c>
      <c r="B39" s="104" t="s">
        <v>276</v>
      </c>
      <c r="C39" s="99">
        <v>1799.13</v>
      </c>
      <c r="D39" s="96">
        <f t="shared" si="0"/>
        <v>0</v>
      </c>
      <c r="E39" s="93">
        <v>1799.13</v>
      </c>
    </row>
    <row r="40" spans="1:5">
      <c r="A40" s="105"/>
      <c r="B40" s="88" t="s">
        <v>277</v>
      </c>
      <c r="C40" s="95">
        <f>C8+C32</f>
        <v>72010.28</v>
      </c>
      <c r="D40" s="96">
        <f t="shared" si="0"/>
        <v>185.69999999999709</v>
      </c>
      <c r="E40" s="92">
        <f>E8+E32</f>
        <v>72195.98</v>
      </c>
    </row>
  </sheetData>
  <mergeCells count="9">
    <mergeCell ref="D5:D6"/>
    <mergeCell ref="E5:E6"/>
    <mergeCell ref="C1:E1"/>
    <mergeCell ref="C2:E2"/>
    <mergeCell ref="A3:C3"/>
    <mergeCell ref="A4:C4"/>
    <mergeCell ref="A5:A6"/>
    <mergeCell ref="B5:B6"/>
    <mergeCell ref="C5:C6"/>
  </mergeCells>
  <pageMargins left="0.7" right="0.7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7"/>
  <sheetViews>
    <sheetView topLeftCell="A193" workbookViewId="0">
      <selection activeCell="A179" sqref="A179:K215"/>
    </sheetView>
  </sheetViews>
  <sheetFormatPr defaultRowHeight="15"/>
  <cols>
    <col min="1" max="1" width="49" style="66" customWidth="1"/>
    <col min="2" max="2" width="4.140625" style="68" customWidth="1"/>
    <col min="3" max="3" width="5" style="68" customWidth="1"/>
    <col min="4" max="4" width="4.85546875" style="68" customWidth="1"/>
    <col min="5" max="5" width="3.5703125" style="68" bestFit="1" customWidth="1"/>
    <col min="6" max="6" width="6.5703125" style="68" customWidth="1"/>
    <col min="7" max="7" width="6" style="68" customWidth="1"/>
    <col min="8" max="8" width="10.42578125" style="66" customWidth="1"/>
    <col min="9" max="9" width="14.140625" style="66" customWidth="1"/>
    <col min="10" max="10" width="9.5703125" style="75" bestFit="1" customWidth="1"/>
    <col min="11" max="11" width="12" style="75" bestFit="1" customWidth="1"/>
    <col min="12" max="16384" width="9.140625" style="66"/>
  </cols>
  <sheetData>
    <row r="1" spans="1:11">
      <c r="I1" s="178" t="s">
        <v>211</v>
      </c>
      <c r="J1" s="178"/>
      <c r="K1" s="178"/>
    </row>
    <row r="2" spans="1:11" ht="15.75">
      <c r="A2" s="186"/>
      <c r="B2" s="65" t="s">
        <v>35</v>
      </c>
      <c r="E2" s="195" t="s">
        <v>203</v>
      </c>
      <c r="F2" s="195"/>
      <c r="G2" s="195"/>
      <c r="H2" s="195"/>
      <c r="I2" s="195"/>
      <c r="J2" s="195"/>
      <c r="K2" s="195"/>
    </row>
    <row r="3" spans="1:11">
      <c r="A3" s="186"/>
      <c r="B3" s="67"/>
      <c r="E3" s="195"/>
      <c r="F3" s="195"/>
      <c r="G3" s="195"/>
      <c r="H3" s="195"/>
      <c r="I3" s="195"/>
      <c r="J3" s="195"/>
      <c r="K3" s="195"/>
    </row>
    <row r="4" spans="1:11" ht="81.75" customHeight="1">
      <c r="A4" s="180" t="s">
        <v>183</v>
      </c>
      <c r="B4" s="187"/>
      <c r="C4" s="187"/>
      <c r="D4" s="187"/>
      <c r="E4" s="187"/>
      <c r="F4" s="187"/>
      <c r="G4" s="187"/>
      <c r="H4" s="187"/>
      <c r="I4" s="187"/>
    </row>
    <row r="5" spans="1:11">
      <c r="A5" s="184" t="s">
        <v>0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>
      <c r="A6" s="188" t="s">
        <v>1</v>
      </c>
      <c r="B6" s="191" t="s">
        <v>2</v>
      </c>
      <c r="C6" s="191" t="s">
        <v>3</v>
      </c>
      <c r="D6" s="192" t="s">
        <v>4</v>
      </c>
      <c r="E6" s="192"/>
      <c r="F6" s="192"/>
      <c r="G6" s="192"/>
      <c r="H6" s="193" t="s">
        <v>5</v>
      </c>
      <c r="I6" s="189" t="s">
        <v>176</v>
      </c>
      <c r="J6" s="175" t="s">
        <v>207</v>
      </c>
      <c r="K6" s="177" t="s">
        <v>208</v>
      </c>
    </row>
    <row r="7" spans="1:11" ht="24.75" customHeight="1">
      <c r="A7" s="188"/>
      <c r="B7" s="191"/>
      <c r="C7" s="191"/>
      <c r="D7" s="174" t="s">
        <v>6</v>
      </c>
      <c r="E7" s="174" t="s">
        <v>7</v>
      </c>
      <c r="F7" s="174" t="s">
        <v>99</v>
      </c>
      <c r="G7" s="174" t="s">
        <v>8</v>
      </c>
      <c r="H7" s="194"/>
      <c r="I7" s="190"/>
      <c r="J7" s="183"/>
      <c r="K7" s="177"/>
    </row>
    <row r="8" spans="1:11">
      <c r="A8" s="23">
        <v>1</v>
      </c>
      <c r="B8" s="23">
        <v>2</v>
      </c>
      <c r="C8" s="2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 t="s">
        <v>104</v>
      </c>
      <c r="J8" s="3" t="s">
        <v>77</v>
      </c>
      <c r="K8" s="3" t="s">
        <v>73</v>
      </c>
    </row>
    <row r="9" spans="1:11">
      <c r="A9" s="24" t="s">
        <v>9</v>
      </c>
      <c r="B9" s="25" t="s">
        <v>37</v>
      </c>
      <c r="C9" s="25" t="s">
        <v>38</v>
      </c>
      <c r="D9" s="25" t="s">
        <v>38</v>
      </c>
      <c r="E9" s="25" t="s">
        <v>41</v>
      </c>
      <c r="F9" s="25" t="s">
        <v>38</v>
      </c>
      <c r="G9" s="25" t="s">
        <v>66</v>
      </c>
      <c r="H9" s="25" t="s">
        <v>39</v>
      </c>
      <c r="I9" s="58">
        <f>I10+I16+I22+I43+I49+I32</f>
        <v>40279.600000000006</v>
      </c>
      <c r="J9" s="91">
        <f>K9-I9</f>
        <v>180</v>
      </c>
      <c r="K9" s="91">
        <f>K10+K16+K22+K43+K49+K32</f>
        <v>40459.600000000006</v>
      </c>
    </row>
    <row r="10" spans="1:11" ht="31.5" customHeight="1">
      <c r="A10" s="26" t="s">
        <v>10</v>
      </c>
      <c r="B10" s="4" t="s">
        <v>37</v>
      </c>
      <c r="C10" s="4" t="s">
        <v>40</v>
      </c>
      <c r="D10" s="4" t="s">
        <v>38</v>
      </c>
      <c r="E10" s="4" t="s">
        <v>41</v>
      </c>
      <c r="F10" s="4" t="s">
        <v>38</v>
      </c>
      <c r="G10" s="4" t="s">
        <v>66</v>
      </c>
      <c r="H10" s="4" t="s">
        <v>39</v>
      </c>
      <c r="I10" s="59">
        <f>I11</f>
        <v>1857.1</v>
      </c>
      <c r="J10" s="92">
        <f t="shared" ref="J10:J73" si="0">K10-I10</f>
        <v>0</v>
      </c>
      <c r="K10" s="92">
        <f>K11</f>
        <v>1857.1</v>
      </c>
    </row>
    <row r="11" spans="1:11" ht="39">
      <c r="A11" s="27" t="s">
        <v>138</v>
      </c>
      <c r="B11" s="2" t="s">
        <v>37</v>
      </c>
      <c r="C11" s="2" t="s">
        <v>40</v>
      </c>
      <c r="D11" s="2" t="s">
        <v>139</v>
      </c>
      <c r="E11" s="2" t="s">
        <v>41</v>
      </c>
      <c r="F11" s="2" t="s">
        <v>38</v>
      </c>
      <c r="G11" s="2" t="s">
        <v>66</v>
      </c>
      <c r="H11" s="2" t="s">
        <v>39</v>
      </c>
      <c r="I11" s="60">
        <f>I12</f>
        <v>1857.1</v>
      </c>
      <c r="J11" s="93">
        <f t="shared" si="0"/>
        <v>0</v>
      </c>
      <c r="K11" s="93">
        <f>K12</f>
        <v>1857.1</v>
      </c>
    </row>
    <row r="12" spans="1:11" ht="39">
      <c r="A12" s="27" t="s">
        <v>111</v>
      </c>
      <c r="B12" s="2" t="s">
        <v>37</v>
      </c>
      <c r="C12" s="2" t="s">
        <v>40</v>
      </c>
      <c r="D12" s="2" t="s">
        <v>139</v>
      </c>
      <c r="E12" s="2" t="s">
        <v>41</v>
      </c>
      <c r="F12" s="2" t="s">
        <v>42</v>
      </c>
      <c r="G12" s="2" t="s">
        <v>66</v>
      </c>
      <c r="H12" s="2" t="s">
        <v>39</v>
      </c>
      <c r="I12" s="60">
        <f t="shared" ref="I12:K12" si="1">I13</f>
        <v>1857.1</v>
      </c>
      <c r="J12" s="93">
        <f t="shared" si="0"/>
        <v>0</v>
      </c>
      <c r="K12" s="93">
        <f t="shared" si="1"/>
        <v>1857.1</v>
      </c>
    </row>
    <row r="13" spans="1:11" ht="25.5">
      <c r="A13" s="28" t="s">
        <v>195</v>
      </c>
      <c r="B13" s="2" t="s">
        <v>37</v>
      </c>
      <c r="C13" s="2" t="s">
        <v>40</v>
      </c>
      <c r="D13" s="2" t="s">
        <v>139</v>
      </c>
      <c r="E13" s="2" t="s">
        <v>41</v>
      </c>
      <c r="F13" s="2" t="s">
        <v>42</v>
      </c>
      <c r="G13" s="2" t="s">
        <v>67</v>
      </c>
      <c r="H13" s="2" t="s">
        <v>39</v>
      </c>
      <c r="I13" s="60">
        <f>I14</f>
        <v>1857.1</v>
      </c>
      <c r="J13" s="93">
        <f t="shared" si="0"/>
        <v>0</v>
      </c>
      <c r="K13" s="93">
        <f>K14</f>
        <v>1857.1</v>
      </c>
    </row>
    <row r="14" spans="1:11" ht="63.75">
      <c r="A14" s="28" t="s">
        <v>100</v>
      </c>
      <c r="B14" s="2" t="s">
        <v>37</v>
      </c>
      <c r="C14" s="2" t="s">
        <v>40</v>
      </c>
      <c r="D14" s="2" t="s">
        <v>139</v>
      </c>
      <c r="E14" s="2" t="s">
        <v>41</v>
      </c>
      <c r="F14" s="2" t="s">
        <v>42</v>
      </c>
      <c r="G14" s="2" t="s">
        <v>67</v>
      </c>
      <c r="H14" s="2" t="s">
        <v>64</v>
      </c>
      <c r="I14" s="60">
        <f>I15</f>
        <v>1857.1</v>
      </c>
      <c r="J14" s="93">
        <f t="shared" si="0"/>
        <v>0</v>
      </c>
      <c r="K14" s="93">
        <f>K15</f>
        <v>1857.1</v>
      </c>
    </row>
    <row r="15" spans="1:11" ht="25.5">
      <c r="A15" s="28" t="s">
        <v>68</v>
      </c>
      <c r="B15" s="2" t="s">
        <v>37</v>
      </c>
      <c r="C15" s="2" t="s">
        <v>40</v>
      </c>
      <c r="D15" s="2" t="s">
        <v>139</v>
      </c>
      <c r="E15" s="2" t="s">
        <v>41</v>
      </c>
      <c r="F15" s="2" t="s">
        <v>42</v>
      </c>
      <c r="G15" s="2" t="s">
        <v>67</v>
      </c>
      <c r="H15" s="2" t="s">
        <v>69</v>
      </c>
      <c r="I15" s="60">
        <v>1857.1</v>
      </c>
      <c r="J15" s="93">
        <f t="shared" si="0"/>
        <v>0</v>
      </c>
      <c r="K15" s="93">
        <v>1857.1</v>
      </c>
    </row>
    <row r="16" spans="1:11" ht="39">
      <c r="A16" s="30" t="s">
        <v>140</v>
      </c>
      <c r="B16" s="4" t="s">
        <v>37</v>
      </c>
      <c r="C16" s="4" t="s">
        <v>44</v>
      </c>
      <c r="D16" s="4" t="s">
        <v>38</v>
      </c>
      <c r="E16" s="4" t="s">
        <v>41</v>
      </c>
      <c r="F16" s="4" t="s">
        <v>38</v>
      </c>
      <c r="G16" s="4" t="s">
        <v>66</v>
      </c>
      <c r="H16" s="4" t="s">
        <v>39</v>
      </c>
      <c r="I16" s="59">
        <f t="shared" ref="I16:K19" si="2">I17</f>
        <v>116.2</v>
      </c>
      <c r="J16" s="92">
        <f t="shared" si="0"/>
        <v>0</v>
      </c>
      <c r="K16" s="92">
        <f t="shared" si="2"/>
        <v>116.2</v>
      </c>
    </row>
    <row r="17" spans="1:11">
      <c r="A17" s="29" t="s">
        <v>19</v>
      </c>
      <c r="B17" s="2" t="s">
        <v>37</v>
      </c>
      <c r="C17" s="2" t="s">
        <v>44</v>
      </c>
      <c r="D17" s="2" t="s">
        <v>54</v>
      </c>
      <c r="E17" s="2" t="s">
        <v>41</v>
      </c>
      <c r="F17" s="2" t="s">
        <v>38</v>
      </c>
      <c r="G17" s="2" t="s">
        <v>66</v>
      </c>
      <c r="H17" s="2" t="s">
        <v>39</v>
      </c>
      <c r="I17" s="60">
        <f t="shared" si="2"/>
        <v>116.2</v>
      </c>
      <c r="J17" s="93">
        <f t="shared" si="0"/>
        <v>0</v>
      </c>
      <c r="K17" s="93">
        <f t="shared" si="2"/>
        <v>116.2</v>
      </c>
    </row>
    <row r="18" spans="1:11" ht="39">
      <c r="A18" s="29" t="s">
        <v>141</v>
      </c>
      <c r="B18" s="2" t="s">
        <v>37</v>
      </c>
      <c r="C18" s="2" t="s">
        <v>44</v>
      </c>
      <c r="D18" s="2" t="s">
        <v>54</v>
      </c>
      <c r="E18" s="2" t="s">
        <v>41</v>
      </c>
      <c r="F18" s="42" t="s">
        <v>40</v>
      </c>
      <c r="G18" s="42" t="s">
        <v>66</v>
      </c>
      <c r="H18" s="2" t="s">
        <v>39</v>
      </c>
      <c r="I18" s="60">
        <f t="shared" si="2"/>
        <v>116.2</v>
      </c>
      <c r="J18" s="93">
        <f t="shared" si="0"/>
        <v>0</v>
      </c>
      <c r="K18" s="93">
        <f t="shared" si="2"/>
        <v>116.2</v>
      </c>
    </row>
    <row r="19" spans="1:11" ht="26.25">
      <c r="A19" s="29" t="s">
        <v>142</v>
      </c>
      <c r="B19" s="2" t="s">
        <v>37</v>
      </c>
      <c r="C19" s="2" t="s">
        <v>44</v>
      </c>
      <c r="D19" s="2" t="s">
        <v>54</v>
      </c>
      <c r="E19" s="2" t="s">
        <v>41</v>
      </c>
      <c r="F19" s="42" t="s">
        <v>40</v>
      </c>
      <c r="G19" s="42" t="s">
        <v>143</v>
      </c>
      <c r="H19" s="2" t="s">
        <v>39</v>
      </c>
      <c r="I19" s="60">
        <f t="shared" si="2"/>
        <v>116.2</v>
      </c>
      <c r="J19" s="93">
        <f t="shared" si="0"/>
        <v>0</v>
      </c>
      <c r="K19" s="93">
        <f t="shared" si="2"/>
        <v>116.2</v>
      </c>
    </row>
    <row r="20" spans="1:11" ht="63.75">
      <c r="A20" s="28" t="s">
        <v>100</v>
      </c>
      <c r="B20" s="2" t="s">
        <v>37</v>
      </c>
      <c r="C20" s="2" t="s">
        <v>44</v>
      </c>
      <c r="D20" s="2" t="s">
        <v>54</v>
      </c>
      <c r="E20" s="2" t="s">
        <v>41</v>
      </c>
      <c r="F20" s="2" t="s">
        <v>40</v>
      </c>
      <c r="G20" s="2" t="s">
        <v>143</v>
      </c>
      <c r="H20" s="2" t="s">
        <v>64</v>
      </c>
      <c r="I20" s="60">
        <f>I21</f>
        <v>116.2</v>
      </c>
      <c r="J20" s="93">
        <f t="shared" si="0"/>
        <v>0</v>
      </c>
      <c r="K20" s="93">
        <f>K21</f>
        <v>116.2</v>
      </c>
    </row>
    <row r="21" spans="1:11" ht="25.5">
      <c r="A21" s="28" t="s">
        <v>68</v>
      </c>
      <c r="B21" s="2" t="s">
        <v>37</v>
      </c>
      <c r="C21" s="2" t="s">
        <v>44</v>
      </c>
      <c r="D21" s="2" t="s">
        <v>54</v>
      </c>
      <c r="E21" s="2" t="s">
        <v>41</v>
      </c>
      <c r="F21" s="2" t="s">
        <v>40</v>
      </c>
      <c r="G21" s="2" t="s">
        <v>143</v>
      </c>
      <c r="H21" s="2" t="s">
        <v>69</v>
      </c>
      <c r="I21" s="60">
        <v>116.2</v>
      </c>
      <c r="J21" s="93">
        <f t="shared" si="0"/>
        <v>0</v>
      </c>
      <c r="K21" s="93">
        <v>116.2</v>
      </c>
    </row>
    <row r="22" spans="1:11" ht="51.75">
      <c r="A22" s="30" t="s">
        <v>11</v>
      </c>
      <c r="B22" s="4" t="s">
        <v>37</v>
      </c>
      <c r="C22" s="4" t="s">
        <v>42</v>
      </c>
      <c r="D22" s="4" t="s">
        <v>38</v>
      </c>
      <c r="E22" s="4" t="s">
        <v>41</v>
      </c>
      <c r="F22" s="4" t="s">
        <v>38</v>
      </c>
      <c r="G22" s="4" t="s">
        <v>66</v>
      </c>
      <c r="H22" s="4" t="s">
        <v>39</v>
      </c>
      <c r="I22" s="59">
        <f>I23</f>
        <v>22012.9</v>
      </c>
      <c r="J22" s="92">
        <f t="shared" si="0"/>
        <v>180</v>
      </c>
      <c r="K22" s="92">
        <f>K23</f>
        <v>22192.9</v>
      </c>
    </row>
    <row r="23" spans="1:11" ht="39">
      <c r="A23" s="27" t="s">
        <v>138</v>
      </c>
      <c r="B23" s="2" t="s">
        <v>37</v>
      </c>
      <c r="C23" s="2" t="s">
        <v>42</v>
      </c>
      <c r="D23" s="2" t="s">
        <v>139</v>
      </c>
      <c r="E23" s="2" t="s">
        <v>41</v>
      </c>
      <c r="F23" s="2" t="s">
        <v>38</v>
      </c>
      <c r="G23" s="2" t="s">
        <v>66</v>
      </c>
      <c r="H23" s="2" t="s">
        <v>39</v>
      </c>
      <c r="I23" s="60">
        <f>I24</f>
        <v>22012.9</v>
      </c>
      <c r="J23" s="93">
        <f t="shared" si="0"/>
        <v>180</v>
      </c>
      <c r="K23" s="93">
        <f>K24</f>
        <v>22192.9</v>
      </c>
    </row>
    <row r="24" spans="1:11" ht="39">
      <c r="A24" s="27" t="s">
        <v>112</v>
      </c>
      <c r="B24" s="2" t="s">
        <v>37</v>
      </c>
      <c r="C24" s="2" t="s">
        <v>42</v>
      </c>
      <c r="D24" s="2" t="s">
        <v>139</v>
      </c>
      <c r="E24" s="2" t="s">
        <v>41</v>
      </c>
      <c r="F24" s="2" t="s">
        <v>37</v>
      </c>
      <c r="G24" s="2" t="s">
        <v>66</v>
      </c>
      <c r="H24" s="2" t="s">
        <v>39</v>
      </c>
      <c r="I24" s="60">
        <f>I25</f>
        <v>22012.9</v>
      </c>
      <c r="J24" s="93">
        <f t="shared" si="0"/>
        <v>180</v>
      </c>
      <c r="K24" s="93">
        <f>K25</f>
        <v>22192.9</v>
      </c>
    </row>
    <row r="25" spans="1:11" ht="26.25">
      <c r="A25" s="48" t="s">
        <v>70</v>
      </c>
      <c r="B25" s="2" t="s">
        <v>37</v>
      </c>
      <c r="C25" s="2" t="s">
        <v>42</v>
      </c>
      <c r="D25" s="2" t="s">
        <v>139</v>
      </c>
      <c r="E25" s="2" t="s">
        <v>41</v>
      </c>
      <c r="F25" s="2" t="s">
        <v>37</v>
      </c>
      <c r="G25" s="2" t="s">
        <v>71</v>
      </c>
      <c r="H25" s="2" t="s">
        <v>39</v>
      </c>
      <c r="I25" s="60">
        <f>I26+I28+I30</f>
        <v>22012.9</v>
      </c>
      <c r="J25" s="93">
        <f t="shared" si="0"/>
        <v>180</v>
      </c>
      <c r="K25" s="93">
        <f>K26+K28+K30</f>
        <v>22192.9</v>
      </c>
    </row>
    <row r="26" spans="1:11" ht="63.75">
      <c r="A26" s="28" t="s">
        <v>100</v>
      </c>
      <c r="B26" s="2" t="s">
        <v>37</v>
      </c>
      <c r="C26" s="2" t="s">
        <v>42</v>
      </c>
      <c r="D26" s="2" t="s">
        <v>139</v>
      </c>
      <c r="E26" s="2" t="s">
        <v>41</v>
      </c>
      <c r="F26" s="2" t="s">
        <v>37</v>
      </c>
      <c r="G26" s="2" t="s">
        <v>71</v>
      </c>
      <c r="H26" s="2" t="s">
        <v>64</v>
      </c>
      <c r="I26" s="60">
        <f>I27</f>
        <v>21648.9</v>
      </c>
      <c r="J26" s="93">
        <f t="shared" si="0"/>
        <v>0</v>
      </c>
      <c r="K26" s="93">
        <f>K27</f>
        <v>21648.9</v>
      </c>
    </row>
    <row r="27" spans="1:11" ht="25.5">
      <c r="A27" s="28" t="s">
        <v>68</v>
      </c>
      <c r="B27" s="2" t="s">
        <v>37</v>
      </c>
      <c r="C27" s="2" t="s">
        <v>42</v>
      </c>
      <c r="D27" s="2" t="s">
        <v>139</v>
      </c>
      <c r="E27" s="2" t="s">
        <v>41</v>
      </c>
      <c r="F27" s="2" t="s">
        <v>37</v>
      </c>
      <c r="G27" s="2" t="s">
        <v>71</v>
      </c>
      <c r="H27" s="2" t="s">
        <v>69</v>
      </c>
      <c r="I27" s="60">
        <v>21648.9</v>
      </c>
      <c r="J27" s="93">
        <f t="shared" si="0"/>
        <v>0</v>
      </c>
      <c r="K27" s="93">
        <v>21648.9</v>
      </c>
    </row>
    <row r="28" spans="1:11" ht="25.5">
      <c r="A28" s="28" t="s">
        <v>101</v>
      </c>
      <c r="B28" s="2" t="s">
        <v>37</v>
      </c>
      <c r="C28" s="2" t="s">
        <v>42</v>
      </c>
      <c r="D28" s="2" t="s">
        <v>139</v>
      </c>
      <c r="E28" s="2" t="s">
        <v>41</v>
      </c>
      <c r="F28" s="2" t="s">
        <v>37</v>
      </c>
      <c r="G28" s="2" t="s">
        <v>71</v>
      </c>
      <c r="H28" s="2" t="s">
        <v>50</v>
      </c>
      <c r="I28" s="60">
        <f>I29</f>
        <v>182.2</v>
      </c>
      <c r="J28" s="93">
        <f t="shared" si="0"/>
        <v>0</v>
      </c>
      <c r="K28" s="93">
        <f>K29</f>
        <v>182.2</v>
      </c>
    </row>
    <row r="29" spans="1:11" ht="26.25">
      <c r="A29" s="6" t="s">
        <v>63</v>
      </c>
      <c r="B29" s="2" t="s">
        <v>37</v>
      </c>
      <c r="C29" s="2" t="s">
        <v>42</v>
      </c>
      <c r="D29" s="2" t="s">
        <v>139</v>
      </c>
      <c r="E29" s="2" t="s">
        <v>41</v>
      </c>
      <c r="F29" s="2" t="s">
        <v>37</v>
      </c>
      <c r="G29" s="2" t="s">
        <v>71</v>
      </c>
      <c r="H29" s="2" t="s">
        <v>51</v>
      </c>
      <c r="I29" s="60">
        <v>182.2</v>
      </c>
      <c r="J29" s="93">
        <f t="shared" si="0"/>
        <v>0</v>
      </c>
      <c r="K29" s="93">
        <v>182.2</v>
      </c>
    </row>
    <row r="30" spans="1:11">
      <c r="A30" s="6" t="s">
        <v>12</v>
      </c>
      <c r="B30" s="2" t="s">
        <v>37</v>
      </c>
      <c r="C30" s="2" t="s">
        <v>42</v>
      </c>
      <c r="D30" s="2" t="s">
        <v>139</v>
      </c>
      <c r="E30" s="2" t="s">
        <v>41</v>
      </c>
      <c r="F30" s="2" t="s">
        <v>37</v>
      </c>
      <c r="G30" s="2" t="s">
        <v>71</v>
      </c>
      <c r="H30" s="2" t="s">
        <v>55</v>
      </c>
      <c r="I30" s="60">
        <f>I31</f>
        <v>181.8</v>
      </c>
      <c r="J30" s="93">
        <f t="shared" si="0"/>
        <v>180</v>
      </c>
      <c r="K30" s="93">
        <f>K31</f>
        <v>361.8</v>
      </c>
    </row>
    <row r="31" spans="1:11">
      <c r="A31" s="36" t="s">
        <v>200</v>
      </c>
      <c r="B31" s="2" t="s">
        <v>37</v>
      </c>
      <c r="C31" s="2" t="s">
        <v>42</v>
      </c>
      <c r="D31" s="2" t="s">
        <v>139</v>
      </c>
      <c r="E31" s="2" t="s">
        <v>41</v>
      </c>
      <c r="F31" s="2" t="s">
        <v>37</v>
      </c>
      <c r="G31" s="2" t="s">
        <v>71</v>
      </c>
      <c r="H31" s="2" t="s">
        <v>72</v>
      </c>
      <c r="I31" s="60">
        <f>31.8+150</f>
        <v>181.8</v>
      </c>
      <c r="J31" s="93">
        <f t="shared" si="0"/>
        <v>180</v>
      </c>
      <c r="K31" s="93">
        <f>31.8+150+180</f>
        <v>361.8</v>
      </c>
    </row>
    <row r="32" spans="1:11" ht="39">
      <c r="A32" s="7" t="s">
        <v>109</v>
      </c>
      <c r="B32" s="4" t="s">
        <v>37</v>
      </c>
      <c r="C32" s="4" t="s">
        <v>96</v>
      </c>
      <c r="D32" s="4" t="s">
        <v>38</v>
      </c>
      <c r="E32" s="4" t="s">
        <v>41</v>
      </c>
      <c r="F32" s="4" t="s">
        <v>38</v>
      </c>
      <c r="G32" s="4" t="s">
        <v>66</v>
      </c>
      <c r="H32" s="4" t="s">
        <v>39</v>
      </c>
      <c r="I32" s="59">
        <f>I38+I33</f>
        <v>83.8</v>
      </c>
      <c r="J32" s="92">
        <f t="shared" si="0"/>
        <v>0</v>
      </c>
      <c r="K32" s="92">
        <f>K38+K33</f>
        <v>83.8</v>
      </c>
    </row>
    <row r="33" spans="1:11">
      <c r="A33" s="6" t="s">
        <v>19</v>
      </c>
      <c r="B33" s="2" t="s">
        <v>37</v>
      </c>
      <c r="C33" s="2" t="s">
        <v>96</v>
      </c>
      <c r="D33" s="2" t="s">
        <v>54</v>
      </c>
      <c r="E33" s="2" t="s">
        <v>41</v>
      </c>
      <c r="F33" s="2" t="s">
        <v>38</v>
      </c>
      <c r="G33" s="2" t="s">
        <v>66</v>
      </c>
      <c r="H33" s="2" t="s">
        <v>39</v>
      </c>
      <c r="I33" s="60">
        <f t="shared" ref="I33:K35" si="3">I34</f>
        <v>35.9</v>
      </c>
      <c r="J33" s="93">
        <f t="shared" si="0"/>
        <v>0</v>
      </c>
      <c r="K33" s="93">
        <f t="shared" si="3"/>
        <v>35.9</v>
      </c>
    </row>
    <row r="34" spans="1:11" ht="39">
      <c r="A34" s="29" t="s">
        <v>141</v>
      </c>
      <c r="B34" s="2" t="s">
        <v>37</v>
      </c>
      <c r="C34" s="2" t="s">
        <v>96</v>
      </c>
      <c r="D34" s="2" t="s">
        <v>54</v>
      </c>
      <c r="E34" s="2" t="s">
        <v>41</v>
      </c>
      <c r="F34" s="2" t="s">
        <v>40</v>
      </c>
      <c r="G34" s="2" t="s">
        <v>66</v>
      </c>
      <c r="H34" s="2" t="s">
        <v>39</v>
      </c>
      <c r="I34" s="60">
        <f t="shared" si="3"/>
        <v>35.9</v>
      </c>
      <c r="J34" s="93">
        <f t="shared" si="0"/>
        <v>0</v>
      </c>
      <c r="K34" s="93">
        <f t="shared" si="3"/>
        <v>35.9</v>
      </c>
    </row>
    <row r="35" spans="1:11" ht="51.75">
      <c r="A35" s="6" t="s">
        <v>193</v>
      </c>
      <c r="B35" s="2" t="s">
        <v>37</v>
      </c>
      <c r="C35" s="2" t="s">
        <v>96</v>
      </c>
      <c r="D35" s="2" t="s">
        <v>54</v>
      </c>
      <c r="E35" s="2" t="s">
        <v>41</v>
      </c>
      <c r="F35" s="2" t="s">
        <v>40</v>
      </c>
      <c r="G35" s="2" t="s">
        <v>110</v>
      </c>
      <c r="H35" s="2" t="s">
        <v>39</v>
      </c>
      <c r="I35" s="60">
        <f t="shared" si="3"/>
        <v>35.9</v>
      </c>
      <c r="J35" s="93">
        <f t="shared" si="0"/>
        <v>0</v>
      </c>
      <c r="K35" s="93">
        <f t="shared" si="3"/>
        <v>35.9</v>
      </c>
    </row>
    <row r="36" spans="1:11">
      <c r="A36" s="6" t="s">
        <v>33</v>
      </c>
      <c r="B36" s="2" t="s">
        <v>37</v>
      </c>
      <c r="C36" s="2" t="s">
        <v>96</v>
      </c>
      <c r="D36" s="2" t="s">
        <v>54</v>
      </c>
      <c r="E36" s="2" t="s">
        <v>41</v>
      </c>
      <c r="F36" s="2" t="s">
        <v>40</v>
      </c>
      <c r="G36" s="2" t="s">
        <v>110</v>
      </c>
      <c r="H36" s="2" t="s">
        <v>97</v>
      </c>
      <c r="I36" s="60">
        <f>I37</f>
        <v>35.9</v>
      </c>
      <c r="J36" s="93">
        <f t="shared" si="0"/>
        <v>0</v>
      </c>
      <c r="K36" s="93">
        <f>K37</f>
        <v>35.9</v>
      </c>
    </row>
    <row r="37" spans="1:11">
      <c r="A37" s="22" t="s">
        <v>60</v>
      </c>
      <c r="B37" s="2" t="s">
        <v>37</v>
      </c>
      <c r="C37" s="2" t="s">
        <v>96</v>
      </c>
      <c r="D37" s="2" t="s">
        <v>54</v>
      </c>
      <c r="E37" s="2" t="s">
        <v>41</v>
      </c>
      <c r="F37" s="2" t="s">
        <v>40</v>
      </c>
      <c r="G37" s="2" t="s">
        <v>110</v>
      </c>
      <c r="H37" s="2" t="s">
        <v>98</v>
      </c>
      <c r="I37" s="60">
        <v>35.9</v>
      </c>
      <c r="J37" s="93">
        <f t="shared" si="0"/>
        <v>0</v>
      </c>
      <c r="K37" s="93">
        <v>35.9</v>
      </c>
    </row>
    <row r="38" spans="1:11" ht="51.75">
      <c r="A38" s="48" t="s">
        <v>145</v>
      </c>
      <c r="B38" s="2" t="s">
        <v>37</v>
      </c>
      <c r="C38" s="2" t="s">
        <v>96</v>
      </c>
      <c r="D38" s="2" t="s">
        <v>144</v>
      </c>
      <c r="E38" s="2" t="s">
        <v>41</v>
      </c>
      <c r="F38" s="2" t="s">
        <v>38</v>
      </c>
      <c r="G38" s="2" t="s">
        <v>66</v>
      </c>
      <c r="H38" s="2" t="s">
        <v>39</v>
      </c>
      <c r="I38" s="60">
        <f>I39</f>
        <v>47.9</v>
      </c>
      <c r="J38" s="93">
        <f t="shared" si="0"/>
        <v>0</v>
      </c>
      <c r="K38" s="93">
        <f>K39</f>
        <v>47.9</v>
      </c>
    </row>
    <row r="39" spans="1:11" ht="26.25">
      <c r="A39" s="36" t="s">
        <v>146</v>
      </c>
      <c r="B39" s="2" t="s">
        <v>37</v>
      </c>
      <c r="C39" s="2" t="s">
        <v>96</v>
      </c>
      <c r="D39" s="2" t="s">
        <v>144</v>
      </c>
      <c r="E39" s="2" t="s">
        <v>41</v>
      </c>
      <c r="F39" s="2" t="s">
        <v>40</v>
      </c>
      <c r="G39" s="2" t="s">
        <v>66</v>
      </c>
      <c r="H39" s="2" t="s">
        <v>39</v>
      </c>
      <c r="I39" s="60">
        <f t="shared" ref="I39:K40" si="4">I40</f>
        <v>47.9</v>
      </c>
      <c r="J39" s="93">
        <f t="shared" si="0"/>
        <v>0</v>
      </c>
      <c r="K39" s="93">
        <f t="shared" si="4"/>
        <v>47.9</v>
      </c>
    </row>
    <row r="40" spans="1:11" ht="51.75">
      <c r="A40" s="36" t="s">
        <v>193</v>
      </c>
      <c r="B40" s="2" t="s">
        <v>37</v>
      </c>
      <c r="C40" s="2" t="s">
        <v>96</v>
      </c>
      <c r="D40" s="2" t="s">
        <v>144</v>
      </c>
      <c r="E40" s="2" t="s">
        <v>41</v>
      </c>
      <c r="F40" s="2" t="s">
        <v>40</v>
      </c>
      <c r="G40" s="2" t="s">
        <v>110</v>
      </c>
      <c r="H40" s="2" t="s">
        <v>39</v>
      </c>
      <c r="I40" s="60">
        <f t="shared" si="4"/>
        <v>47.9</v>
      </c>
      <c r="J40" s="93">
        <f t="shared" si="0"/>
        <v>0</v>
      </c>
      <c r="K40" s="93">
        <f t="shared" si="4"/>
        <v>47.9</v>
      </c>
    </row>
    <row r="41" spans="1:11">
      <c r="A41" s="6" t="s">
        <v>33</v>
      </c>
      <c r="B41" s="2" t="s">
        <v>37</v>
      </c>
      <c r="C41" s="2" t="s">
        <v>96</v>
      </c>
      <c r="D41" s="2" t="s">
        <v>144</v>
      </c>
      <c r="E41" s="2" t="s">
        <v>41</v>
      </c>
      <c r="F41" s="2" t="s">
        <v>40</v>
      </c>
      <c r="G41" s="2" t="s">
        <v>110</v>
      </c>
      <c r="H41" s="2" t="s">
        <v>97</v>
      </c>
      <c r="I41" s="60">
        <f>I42</f>
        <v>47.9</v>
      </c>
      <c r="J41" s="93">
        <f t="shared" si="0"/>
        <v>0</v>
      </c>
      <c r="K41" s="93">
        <f>K42</f>
        <v>47.9</v>
      </c>
    </row>
    <row r="42" spans="1:11">
      <c r="A42" s="22" t="s">
        <v>60</v>
      </c>
      <c r="B42" s="2" t="s">
        <v>37</v>
      </c>
      <c r="C42" s="2" t="s">
        <v>96</v>
      </c>
      <c r="D42" s="2" t="s">
        <v>144</v>
      </c>
      <c r="E42" s="2" t="s">
        <v>41</v>
      </c>
      <c r="F42" s="2" t="s">
        <v>40</v>
      </c>
      <c r="G42" s="2" t="s">
        <v>110</v>
      </c>
      <c r="H42" s="2" t="s">
        <v>98</v>
      </c>
      <c r="I42" s="60">
        <v>47.9</v>
      </c>
      <c r="J42" s="93">
        <f t="shared" si="0"/>
        <v>0</v>
      </c>
      <c r="K42" s="93">
        <v>47.9</v>
      </c>
    </row>
    <row r="43" spans="1:11">
      <c r="A43" s="15" t="s">
        <v>13</v>
      </c>
      <c r="B43" s="5" t="s">
        <v>37</v>
      </c>
      <c r="C43" s="5" t="s">
        <v>73</v>
      </c>
      <c r="D43" s="5" t="s">
        <v>38</v>
      </c>
      <c r="E43" s="5" t="s">
        <v>41</v>
      </c>
      <c r="F43" s="5" t="s">
        <v>38</v>
      </c>
      <c r="G43" s="5" t="s">
        <v>66</v>
      </c>
      <c r="H43" s="5" t="s">
        <v>39</v>
      </c>
      <c r="I43" s="61">
        <f>I44</f>
        <v>100</v>
      </c>
      <c r="J43" s="92">
        <f t="shared" si="0"/>
        <v>0</v>
      </c>
      <c r="K43" s="92">
        <f>K44</f>
        <v>100</v>
      </c>
    </row>
    <row r="44" spans="1:11" ht="51.75">
      <c r="A44" s="48" t="s">
        <v>145</v>
      </c>
      <c r="B44" s="2" t="s">
        <v>37</v>
      </c>
      <c r="C44" s="2" t="s">
        <v>73</v>
      </c>
      <c r="D44" s="2" t="s">
        <v>144</v>
      </c>
      <c r="E44" s="2" t="s">
        <v>41</v>
      </c>
      <c r="F44" s="2" t="s">
        <v>38</v>
      </c>
      <c r="G44" s="2" t="s">
        <v>66</v>
      </c>
      <c r="H44" s="2" t="s">
        <v>39</v>
      </c>
      <c r="I44" s="60">
        <f>I45</f>
        <v>100</v>
      </c>
      <c r="J44" s="93">
        <f t="shared" si="0"/>
        <v>0</v>
      </c>
      <c r="K44" s="93">
        <f>K45</f>
        <v>100</v>
      </c>
    </row>
    <row r="45" spans="1:11" ht="26.25">
      <c r="A45" s="6" t="s">
        <v>74</v>
      </c>
      <c r="B45" s="2" t="s">
        <v>37</v>
      </c>
      <c r="C45" s="2" t="s">
        <v>73</v>
      </c>
      <c r="D45" s="2" t="s">
        <v>144</v>
      </c>
      <c r="E45" s="2" t="s">
        <v>41</v>
      </c>
      <c r="F45" s="2" t="s">
        <v>44</v>
      </c>
      <c r="G45" s="2" t="s">
        <v>66</v>
      </c>
      <c r="H45" s="2" t="s">
        <v>39</v>
      </c>
      <c r="I45" s="60">
        <f t="shared" ref="I45:K46" si="5">I46</f>
        <v>100</v>
      </c>
      <c r="J45" s="93">
        <f t="shared" si="0"/>
        <v>0</v>
      </c>
      <c r="K45" s="93">
        <f t="shared" si="5"/>
        <v>100</v>
      </c>
    </row>
    <row r="46" spans="1:11">
      <c r="A46" s="36" t="s">
        <v>132</v>
      </c>
      <c r="B46" s="2" t="s">
        <v>37</v>
      </c>
      <c r="C46" s="2" t="s">
        <v>73</v>
      </c>
      <c r="D46" s="2" t="s">
        <v>144</v>
      </c>
      <c r="E46" s="2" t="s">
        <v>41</v>
      </c>
      <c r="F46" s="2" t="s">
        <v>44</v>
      </c>
      <c r="G46" s="2" t="s">
        <v>75</v>
      </c>
      <c r="H46" s="2" t="s">
        <v>39</v>
      </c>
      <c r="I46" s="60">
        <f t="shared" si="5"/>
        <v>100</v>
      </c>
      <c r="J46" s="93">
        <f t="shared" si="0"/>
        <v>0</v>
      </c>
      <c r="K46" s="93">
        <f t="shared" si="5"/>
        <v>100</v>
      </c>
    </row>
    <row r="47" spans="1:11">
      <c r="A47" s="6" t="s">
        <v>12</v>
      </c>
      <c r="B47" s="2" t="s">
        <v>37</v>
      </c>
      <c r="C47" s="2" t="s">
        <v>73</v>
      </c>
      <c r="D47" s="2" t="s">
        <v>144</v>
      </c>
      <c r="E47" s="2" t="s">
        <v>41</v>
      </c>
      <c r="F47" s="2" t="s">
        <v>44</v>
      </c>
      <c r="G47" s="2" t="s">
        <v>75</v>
      </c>
      <c r="H47" s="2" t="s">
        <v>55</v>
      </c>
      <c r="I47" s="60">
        <f>I48</f>
        <v>100</v>
      </c>
      <c r="J47" s="93">
        <f t="shared" si="0"/>
        <v>0</v>
      </c>
      <c r="K47" s="93">
        <f>K48</f>
        <v>100</v>
      </c>
    </row>
    <row r="48" spans="1:11">
      <c r="A48" s="6" t="s">
        <v>14</v>
      </c>
      <c r="B48" s="2" t="s">
        <v>37</v>
      </c>
      <c r="C48" s="2" t="s">
        <v>73</v>
      </c>
      <c r="D48" s="2" t="s">
        <v>144</v>
      </c>
      <c r="E48" s="2" t="s">
        <v>41</v>
      </c>
      <c r="F48" s="2" t="s">
        <v>44</v>
      </c>
      <c r="G48" s="2" t="s">
        <v>75</v>
      </c>
      <c r="H48" s="2" t="s">
        <v>56</v>
      </c>
      <c r="I48" s="60">
        <v>100</v>
      </c>
      <c r="J48" s="93">
        <f t="shared" si="0"/>
        <v>0</v>
      </c>
      <c r="K48" s="93">
        <v>100</v>
      </c>
    </row>
    <row r="49" spans="1:11">
      <c r="A49" s="17" t="s">
        <v>15</v>
      </c>
      <c r="B49" s="4" t="s">
        <v>37</v>
      </c>
      <c r="C49" s="4" t="s">
        <v>48</v>
      </c>
      <c r="D49" s="4" t="s">
        <v>38</v>
      </c>
      <c r="E49" s="4" t="s">
        <v>41</v>
      </c>
      <c r="F49" s="4" t="s">
        <v>38</v>
      </c>
      <c r="G49" s="4" t="s">
        <v>66</v>
      </c>
      <c r="H49" s="4" t="s">
        <v>39</v>
      </c>
      <c r="I49" s="59">
        <f>I59+I50</f>
        <v>16109.599999999999</v>
      </c>
      <c r="J49" s="92">
        <f t="shared" si="0"/>
        <v>0</v>
      </c>
      <c r="K49" s="92">
        <f>K59+K50</f>
        <v>16109.599999999999</v>
      </c>
    </row>
    <row r="50" spans="1:11" ht="39">
      <c r="A50" s="48" t="s">
        <v>138</v>
      </c>
      <c r="B50" s="2" t="s">
        <v>37</v>
      </c>
      <c r="C50" s="2" t="s">
        <v>48</v>
      </c>
      <c r="D50" s="2" t="s">
        <v>139</v>
      </c>
      <c r="E50" s="2" t="s">
        <v>41</v>
      </c>
      <c r="F50" s="2" t="s">
        <v>38</v>
      </c>
      <c r="G50" s="2" t="s">
        <v>66</v>
      </c>
      <c r="H50" s="2" t="s">
        <v>39</v>
      </c>
      <c r="I50" s="60">
        <f>I51</f>
        <v>16059.599999999999</v>
      </c>
      <c r="J50" s="93">
        <f t="shared" si="0"/>
        <v>0</v>
      </c>
      <c r="K50" s="93">
        <f>K51</f>
        <v>16059.599999999999</v>
      </c>
    </row>
    <row r="51" spans="1:11" ht="51.75">
      <c r="A51" s="36" t="s">
        <v>114</v>
      </c>
      <c r="B51" s="2" t="s">
        <v>37</v>
      </c>
      <c r="C51" s="2" t="s">
        <v>48</v>
      </c>
      <c r="D51" s="2" t="s">
        <v>139</v>
      </c>
      <c r="E51" s="2" t="s">
        <v>41</v>
      </c>
      <c r="F51" s="2" t="s">
        <v>40</v>
      </c>
      <c r="G51" s="2" t="s">
        <v>66</v>
      </c>
      <c r="H51" s="2" t="s">
        <v>39</v>
      </c>
      <c r="I51" s="60">
        <f>I52</f>
        <v>16059.599999999999</v>
      </c>
      <c r="J51" s="93">
        <f t="shared" si="0"/>
        <v>0</v>
      </c>
      <c r="K51" s="93">
        <f>K52</f>
        <v>16059.599999999999</v>
      </c>
    </row>
    <row r="52" spans="1:11" ht="26.25">
      <c r="A52" s="36" t="s">
        <v>196</v>
      </c>
      <c r="B52" s="2" t="s">
        <v>37</v>
      </c>
      <c r="C52" s="2" t="s">
        <v>48</v>
      </c>
      <c r="D52" s="2" t="s">
        <v>139</v>
      </c>
      <c r="E52" s="2" t="s">
        <v>41</v>
      </c>
      <c r="F52" s="2" t="s">
        <v>40</v>
      </c>
      <c r="G52" s="2" t="s">
        <v>84</v>
      </c>
      <c r="H52" s="2" t="s">
        <v>39</v>
      </c>
      <c r="I52" s="60">
        <f>I53+I55+I57</f>
        <v>16059.599999999999</v>
      </c>
      <c r="J52" s="93">
        <f t="shared" si="0"/>
        <v>0</v>
      </c>
      <c r="K52" s="93">
        <f>K53+K55+K57</f>
        <v>16059.599999999999</v>
      </c>
    </row>
    <row r="53" spans="1:11" ht="63.75">
      <c r="A53" s="28" t="s">
        <v>100</v>
      </c>
      <c r="B53" s="2" t="s">
        <v>37</v>
      </c>
      <c r="C53" s="2" t="s">
        <v>48</v>
      </c>
      <c r="D53" s="2" t="s">
        <v>139</v>
      </c>
      <c r="E53" s="2" t="s">
        <v>41</v>
      </c>
      <c r="F53" s="2" t="s">
        <v>40</v>
      </c>
      <c r="G53" s="2" t="s">
        <v>84</v>
      </c>
      <c r="H53" s="2" t="s">
        <v>64</v>
      </c>
      <c r="I53" s="60">
        <f>I54</f>
        <v>11128.9</v>
      </c>
      <c r="J53" s="93">
        <f t="shared" si="0"/>
        <v>0</v>
      </c>
      <c r="K53" s="93">
        <f>K54</f>
        <v>11128.9</v>
      </c>
    </row>
    <row r="54" spans="1:11">
      <c r="A54" s="36" t="s">
        <v>16</v>
      </c>
      <c r="B54" s="2" t="s">
        <v>37</v>
      </c>
      <c r="C54" s="2" t="s">
        <v>48</v>
      </c>
      <c r="D54" s="2" t="s">
        <v>139</v>
      </c>
      <c r="E54" s="2" t="s">
        <v>41</v>
      </c>
      <c r="F54" s="2" t="s">
        <v>40</v>
      </c>
      <c r="G54" s="2" t="s">
        <v>84</v>
      </c>
      <c r="H54" s="2" t="s">
        <v>65</v>
      </c>
      <c r="I54" s="60">
        <v>11128.9</v>
      </c>
      <c r="J54" s="93">
        <f t="shared" si="0"/>
        <v>0</v>
      </c>
      <c r="K54" s="93">
        <v>11128.9</v>
      </c>
    </row>
    <row r="55" spans="1:11" ht="25.5">
      <c r="A55" s="28" t="s">
        <v>101</v>
      </c>
      <c r="B55" s="2" t="s">
        <v>37</v>
      </c>
      <c r="C55" s="2" t="s">
        <v>48</v>
      </c>
      <c r="D55" s="2" t="s">
        <v>139</v>
      </c>
      <c r="E55" s="2" t="s">
        <v>41</v>
      </c>
      <c r="F55" s="2" t="s">
        <v>40</v>
      </c>
      <c r="G55" s="2" t="s">
        <v>84</v>
      </c>
      <c r="H55" s="2" t="s">
        <v>50</v>
      </c>
      <c r="I55" s="60">
        <f>I56</f>
        <v>4833.4000000000005</v>
      </c>
      <c r="J55" s="93">
        <f t="shared" si="0"/>
        <v>0</v>
      </c>
      <c r="K55" s="93">
        <f>K56</f>
        <v>4833.4000000000005</v>
      </c>
    </row>
    <row r="56" spans="1:11" ht="26.25">
      <c r="A56" s="6" t="s">
        <v>63</v>
      </c>
      <c r="B56" s="2" t="s">
        <v>37</v>
      </c>
      <c r="C56" s="2" t="s">
        <v>48</v>
      </c>
      <c r="D56" s="2" t="s">
        <v>139</v>
      </c>
      <c r="E56" s="2" t="s">
        <v>41</v>
      </c>
      <c r="F56" s="2" t="s">
        <v>40</v>
      </c>
      <c r="G56" s="2" t="s">
        <v>84</v>
      </c>
      <c r="H56" s="2" t="s">
        <v>51</v>
      </c>
      <c r="I56" s="60">
        <f>4224.1+609.3</f>
        <v>4833.4000000000005</v>
      </c>
      <c r="J56" s="93">
        <f t="shared" si="0"/>
        <v>0</v>
      </c>
      <c r="K56" s="93">
        <f>4224.1+609.3</f>
        <v>4833.4000000000005</v>
      </c>
    </row>
    <row r="57" spans="1:11">
      <c r="A57" s="6" t="s">
        <v>12</v>
      </c>
      <c r="B57" s="2" t="s">
        <v>37</v>
      </c>
      <c r="C57" s="2" t="s">
        <v>48</v>
      </c>
      <c r="D57" s="2" t="s">
        <v>139</v>
      </c>
      <c r="E57" s="2" t="s">
        <v>41</v>
      </c>
      <c r="F57" s="2" t="s">
        <v>40</v>
      </c>
      <c r="G57" s="2" t="s">
        <v>84</v>
      </c>
      <c r="H57" s="2" t="s">
        <v>55</v>
      </c>
      <c r="I57" s="60">
        <f>I58</f>
        <v>97.3</v>
      </c>
      <c r="J57" s="93">
        <f t="shared" si="0"/>
        <v>0</v>
      </c>
      <c r="K57" s="93">
        <f>K58</f>
        <v>97.3</v>
      </c>
    </row>
    <row r="58" spans="1:11">
      <c r="A58" s="6" t="s">
        <v>200</v>
      </c>
      <c r="B58" s="2" t="s">
        <v>37</v>
      </c>
      <c r="C58" s="2" t="s">
        <v>48</v>
      </c>
      <c r="D58" s="2" t="s">
        <v>139</v>
      </c>
      <c r="E58" s="2" t="s">
        <v>41</v>
      </c>
      <c r="F58" s="2" t="s">
        <v>40</v>
      </c>
      <c r="G58" s="2" t="s">
        <v>84</v>
      </c>
      <c r="H58" s="2" t="s">
        <v>72</v>
      </c>
      <c r="I58" s="60">
        <v>97.3</v>
      </c>
      <c r="J58" s="93">
        <f t="shared" si="0"/>
        <v>0</v>
      </c>
      <c r="K58" s="93">
        <v>97.3</v>
      </c>
    </row>
    <row r="59" spans="1:11" ht="39">
      <c r="A59" s="55" t="s">
        <v>147</v>
      </c>
      <c r="B59" s="2" t="s">
        <v>37</v>
      </c>
      <c r="C59" s="2" t="s">
        <v>48</v>
      </c>
      <c r="D59" s="2" t="s">
        <v>148</v>
      </c>
      <c r="E59" s="2" t="s">
        <v>41</v>
      </c>
      <c r="F59" s="2" t="s">
        <v>38</v>
      </c>
      <c r="G59" s="2" t="s">
        <v>66</v>
      </c>
      <c r="H59" s="2" t="s">
        <v>39</v>
      </c>
      <c r="I59" s="60">
        <f>I60</f>
        <v>50</v>
      </c>
      <c r="J59" s="93">
        <f t="shared" si="0"/>
        <v>0</v>
      </c>
      <c r="K59" s="93">
        <f>K60</f>
        <v>50</v>
      </c>
    </row>
    <row r="60" spans="1:11" ht="39">
      <c r="A60" s="38" t="s">
        <v>81</v>
      </c>
      <c r="B60" s="3" t="s">
        <v>37</v>
      </c>
      <c r="C60" s="3" t="s">
        <v>48</v>
      </c>
      <c r="D60" s="3" t="s">
        <v>148</v>
      </c>
      <c r="E60" s="3" t="s">
        <v>49</v>
      </c>
      <c r="F60" s="3" t="s">
        <v>38</v>
      </c>
      <c r="G60" s="3" t="s">
        <v>66</v>
      </c>
      <c r="H60" s="2" t="s">
        <v>39</v>
      </c>
      <c r="I60" s="60">
        <f t="shared" ref="I60:K61" si="6">I61</f>
        <v>50</v>
      </c>
      <c r="J60" s="93">
        <f t="shared" si="0"/>
        <v>0</v>
      </c>
      <c r="K60" s="93">
        <f t="shared" si="6"/>
        <v>50</v>
      </c>
    </row>
    <row r="61" spans="1:11" ht="39">
      <c r="A61" s="38" t="s">
        <v>82</v>
      </c>
      <c r="B61" s="2" t="s">
        <v>37</v>
      </c>
      <c r="C61" s="2" t="s">
        <v>48</v>
      </c>
      <c r="D61" s="2" t="s">
        <v>148</v>
      </c>
      <c r="E61" s="2" t="s">
        <v>49</v>
      </c>
      <c r="F61" s="2" t="s">
        <v>37</v>
      </c>
      <c r="G61" s="2" t="s">
        <v>66</v>
      </c>
      <c r="H61" s="2" t="s">
        <v>39</v>
      </c>
      <c r="I61" s="60">
        <f t="shared" si="6"/>
        <v>50</v>
      </c>
      <c r="J61" s="93">
        <f t="shared" si="0"/>
        <v>0</v>
      </c>
      <c r="K61" s="93">
        <f t="shared" si="6"/>
        <v>50</v>
      </c>
    </row>
    <row r="62" spans="1:11" ht="39">
      <c r="A62" s="38" t="s">
        <v>123</v>
      </c>
      <c r="B62" s="2" t="s">
        <v>37</v>
      </c>
      <c r="C62" s="2" t="s">
        <v>48</v>
      </c>
      <c r="D62" s="2" t="s">
        <v>148</v>
      </c>
      <c r="E62" s="2" t="s">
        <v>49</v>
      </c>
      <c r="F62" s="2" t="s">
        <v>37</v>
      </c>
      <c r="G62" s="2" t="s">
        <v>76</v>
      </c>
      <c r="H62" s="2" t="s">
        <v>39</v>
      </c>
      <c r="I62" s="60">
        <f>I63</f>
        <v>50</v>
      </c>
      <c r="J62" s="93">
        <f t="shared" si="0"/>
        <v>0</v>
      </c>
      <c r="K62" s="93">
        <f>K63</f>
        <v>50</v>
      </c>
    </row>
    <row r="63" spans="1:11" ht="25.5">
      <c r="A63" s="28" t="s">
        <v>101</v>
      </c>
      <c r="B63" s="2" t="s">
        <v>37</v>
      </c>
      <c r="C63" s="2" t="s">
        <v>48</v>
      </c>
      <c r="D63" s="2" t="s">
        <v>148</v>
      </c>
      <c r="E63" s="2" t="s">
        <v>49</v>
      </c>
      <c r="F63" s="2" t="s">
        <v>37</v>
      </c>
      <c r="G63" s="2" t="s">
        <v>76</v>
      </c>
      <c r="H63" s="2" t="s">
        <v>50</v>
      </c>
      <c r="I63" s="60">
        <f>I64</f>
        <v>50</v>
      </c>
      <c r="J63" s="93">
        <f t="shared" si="0"/>
        <v>0</v>
      </c>
      <c r="K63" s="93">
        <f>K64</f>
        <v>50</v>
      </c>
    </row>
    <row r="64" spans="1:11" ht="26.25">
      <c r="A64" s="6" t="s">
        <v>63</v>
      </c>
      <c r="B64" s="2" t="s">
        <v>37</v>
      </c>
      <c r="C64" s="2" t="s">
        <v>48</v>
      </c>
      <c r="D64" s="2" t="s">
        <v>148</v>
      </c>
      <c r="E64" s="2" t="s">
        <v>49</v>
      </c>
      <c r="F64" s="2" t="s">
        <v>37</v>
      </c>
      <c r="G64" s="2" t="s">
        <v>76</v>
      </c>
      <c r="H64" s="2" t="s">
        <v>51</v>
      </c>
      <c r="I64" s="60">
        <v>50</v>
      </c>
      <c r="J64" s="93">
        <f t="shared" si="0"/>
        <v>0</v>
      </c>
      <c r="K64" s="93">
        <v>50</v>
      </c>
    </row>
    <row r="65" spans="1:11">
      <c r="A65" s="24" t="s">
        <v>17</v>
      </c>
      <c r="B65" s="4" t="s">
        <v>40</v>
      </c>
      <c r="C65" s="4" t="s">
        <v>38</v>
      </c>
      <c r="D65" s="4" t="s">
        <v>38</v>
      </c>
      <c r="E65" s="4" t="s">
        <v>41</v>
      </c>
      <c r="F65" s="4" t="s">
        <v>38</v>
      </c>
      <c r="G65" s="4" t="s">
        <v>66</v>
      </c>
      <c r="H65" s="4" t="s">
        <v>39</v>
      </c>
      <c r="I65" s="58">
        <f>I66</f>
        <v>493.8</v>
      </c>
      <c r="J65" s="92">
        <f t="shared" si="0"/>
        <v>0</v>
      </c>
      <c r="K65" s="92">
        <f>K66</f>
        <v>493.8</v>
      </c>
    </row>
    <row r="66" spans="1:11">
      <c r="A66" s="16" t="s">
        <v>130</v>
      </c>
      <c r="B66" s="4" t="s">
        <v>40</v>
      </c>
      <c r="C66" s="4" t="s">
        <v>44</v>
      </c>
      <c r="D66" s="4" t="s">
        <v>38</v>
      </c>
      <c r="E66" s="4" t="s">
        <v>41</v>
      </c>
      <c r="F66" s="4" t="s">
        <v>38</v>
      </c>
      <c r="G66" s="4" t="s">
        <v>66</v>
      </c>
      <c r="H66" s="4" t="s">
        <v>39</v>
      </c>
      <c r="I66" s="59">
        <f>I67</f>
        <v>493.8</v>
      </c>
      <c r="J66" s="92">
        <f t="shared" si="0"/>
        <v>0</v>
      </c>
      <c r="K66" s="92">
        <f>K67</f>
        <v>493.8</v>
      </c>
    </row>
    <row r="67" spans="1:11">
      <c r="A67" s="36" t="s">
        <v>149</v>
      </c>
      <c r="B67" s="2" t="s">
        <v>40</v>
      </c>
      <c r="C67" s="2" t="s">
        <v>44</v>
      </c>
      <c r="D67" s="2" t="s">
        <v>54</v>
      </c>
      <c r="E67" s="2" t="s">
        <v>41</v>
      </c>
      <c r="F67" s="2" t="s">
        <v>38</v>
      </c>
      <c r="G67" s="2" t="s">
        <v>66</v>
      </c>
      <c r="H67" s="2" t="s">
        <v>39</v>
      </c>
      <c r="I67" s="60">
        <f>I68</f>
        <v>493.8</v>
      </c>
      <c r="J67" s="93">
        <f t="shared" si="0"/>
        <v>0</v>
      </c>
      <c r="K67" s="93">
        <f>K68</f>
        <v>493.8</v>
      </c>
    </row>
    <row r="68" spans="1:11" ht="38.25">
      <c r="A68" s="56" t="s">
        <v>201</v>
      </c>
      <c r="B68" s="2" t="s">
        <v>40</v>
      </c>
      <c r="C68" s="2" t="s">
        <v>44</v>
      </c>
      <c r="D68" s="2" t="s">
        <v>54</v>
      </c>
      <c r="E68" s="2" t="s">
        <v>41</v>
      </c>
      <c r="F68" s="2" t="s">
        <v>37</v>
      </c>
      <c r="G68" s="2" t="s">
        <v>86</v>
      </c>
      <c r="H68" s="2" t="s">
        <v>39</v>
      </c>
      <c r="I68" s="60">
        <f>I69</f>
        <v>493.8</v>
      </c>
      <c r="J68" s="93">
        <f t="shared" si="0"/>
        <v>0</v>
      </c>
      <c r="K68" s="93">
        <f>K69</f>
        <v>493.8</v>
      </c>
    </row>
    <row r="69" spans="1:11" ht="63.75">
      <c r="A69" s="28" t="s">
        <v>100</v>
      </c>
      <c r="B69" s="2" t="s">
        <v>40</v>
      </c>
      <c r="C69" s="2" t="s">
        <v>44</v>
      </c>
      <c r="D69" s="2" t="s">
        <v>54</v>
      </c>
      <c r="E69" s="2" t="s">
        <v>41</v>
      </c>
      <c r="F69" s="2" t="s">
        <v>37</v>
      </c>
      <c r="G69" s="2" t="s">
        <v>86</v>
      </c>
      <c r="H69" s="2" t="s">
        <v>64</v>
      </c>
      <c r="I69" s="60">
        <f>I70</f>
        <v>493.8</v>
      </c>
      <c r="J69" s="93">
        <f t="shared" si="0"/>
        <v>0</v>
      </c>
      <c r="K69" s="93">
        <f>K70</f>
        <v>493.8</v>
      </c>
    </row>
    <row r="70" spans="1:11" ht="26.25">
      <c r="A70" s="6" t="s">
        <v>68</v>
      </c>
      <c r="B70" s="2" t="s">
        <v>40</v>
      </c>
      <c r="C70" s="2" t="s">
        <v>44</v>
      </c>
      <c r="D70" s="2" t="s">
        <v>54</v>
      </c>
      <c r="E70" s="2" t="s">
        <v>41</v>
      </c>
      <c r="F70" s="2" t="s">
        <v>37</v>
      </c>
      <c r="G70" s="2" t="s">
        <v>86</v>
      </c>
      <c r="H70" s="2" t="s">
        <v>69</v>
      </c>
      <c r="I70" s="60">
        <v>493.8</v>
      </c>
      <c r="J70" s="93">
        <f t="shared" si="0"/>
        <v>0</v>
      </c>
      <c r="K70" s="93">
        <v>493.8</v>
      </c>
    </row>
    <row r="71" spans="1:11" ht="27">
      <c r="A71" s="31" t="s">
        <v>20</v>
      </c>
      <c r="B71" s="25" t="s">
        <v>44</v>
      </c>
      <c r="C71" s="25" t="s">
        <v>38</v>
      </c>
      <c r="D71" s="25" t="s">
        <v>38</v>
      </c>
      <c r="E71" s="25" t="s">
        <v>41</v>
      </c>
      <c r="F71" s="25" t="s">
        <v>38</v>
      </c>
      <c r="G71" s="25" t="s">
        <v>66</v>
      </c>
      <c r="H71" s="25" t="s">
        <v>39</v>
      </c>
      <c r="I71" s="58">
        <f>I72+I79+I85</f>
        <v>556.29999999999995</v>
      </c>
      <c r="J71" s="92">
        <f t="shared" si="0"/>
        <v>0</v>
      </c>
      <c r="K71" s="92">
        <f>K72+K79+K85</f>
        <v>556.29999999999995</v>
      </c>
    </row>
    <row r="72" spans="1:11">
      <c r="A72" s="7" t="s">
        <v>102</v>
      </c>
      <c r="B72" s="4" t="s">
        <v>44</v>
      </c>
      <c r="C72" s="4" t="s">
        <v>42</v>
      </c>
      <c r="D72" s="4" t="s">
        <v>38</v>
      </c>
      <c r="E72" s="4" t="s">
        <v>41</v>
      </c>
      <c r="F72" s="4" t="s">
        <v>38</v>
      </c>
      <c r="G72" s="4" t="s">
        <v>66</v>
      </c>
      <c r="H72" s="4" t="s">
        <v>39</v>
      </c>
      <c r="I72" s="59">
        <f>I73</f>
        <v>70</v>
      </c>
      <c r="J72" s="92">
        <f t="shared" si="0"/>
        <v>0</v>
      </c>
      <c r="K72" s="92">
        <f>K73</f>
        <v>70</v>
      </c>
    </row>
    <row r="73" spans="1:11" ht="39">
      <c r="A73" s="6" t="s">
        <v>147</v>
      </c>
      <c r="B73" s="2" t="s">
        <v>44</v>
      </c>
      <c r="C73" s="2" t="s">
        <v>42</v>
      </c>
      <c r="D73" s="2" t="s">
        <v>148</v>
      </c>
      <c r="E73" s="2" t="s">
        <v>41</v>
      </c>
      <c r="F73" s="2" t="s">
        <v>38</v>
      </c>
      <c r="G73" s="2" t="s">
        <v>66</v>
      </c>
      <c r="H73" s="2" t="s">
        <v>39</v>
      </c>
      <c r="I73" s="60">
        <f>I74</f>
        <v>70</v>
      </c>
      <c r="J73" s="93">
        <f t="shared" si="0"/>
        <v>0</v>
      </c>
      <c r="K73" s="93">
        <f>K74</f>
        <v>70</v>
      </c>
    </row>
    <row r="74" spans="1:11">
      <c r="A74" s="6" t="s">
        <v>78</v>
      </c>
      <c r="B74" s="2" t="s">
        <v>44</v>
      </c>
      <c r="C74" s="2" t="s">
        <v>42</v>
      </c>
      <c r="D74" s="2" t="s">
        <v>148</v>
      </c>
      <c r="E74" s="2" t="s">
        <v>43</v>
      </c>
      <c r="F74" s="2" t="s">
        <v>38</v>
      </c>
      <c r="G74" s="2" t="s">
        <v>66</v>
      </c>
      <c r="H74" s="2" t="s">
        <v>39</v>
      </c>
      <c r="I74" s="60">
        <f t="shared" ref="I74:K75" si="7">I75</f>
        <v>70</v>
      </c>
      <c r="J74" s="93">
        <f t="shared" ref="J74:J137" si="8">K74-I74</f>
        <v>0</v>
      </c>
      <c r="K74" s="93">
        <f t="shared" si="7"/>
        <v>70</v>
      </c>
    </row>
    <row r="75" spans="1:11" ht="39">
      <c r="A75" s="6" t="s">
        <v>87</v>
      </c>
      <c r="B75" s="2" t="s">
        <v>44</v>
      </c>
      <c r="C75" s="2" t="s">
        <v>42</v>
      </c>
      <c r="D75" s="2" t="s">
        <v>148</v>
      </c>
      <c r="E75" s="2" t="s">
        <v>43</v>
      </c>
      <c r="F75" s="2" t="s">
        <v>37</v>
      </c>
      <c r="G75" s="2" t="s">
        <v>66</v>
      </c>
      <c r="H75" s="2" t="s">
        <v>39</v>
      </c>
      <c r="I75" s="60">
        <f t="shared" si="7"/>
        <v>70</v>
      </c>
      <c r="J75" s="93">
        <f t="shared" si="8"/>
        <v>0</v>
      </c>
      <c r="K75" s="93">
        <f t="shared" si="7"/>
        <v>70</v>
      </c>
    </row>
    <row r="76" spans="1:11" ht="115.5">
      <c r="A76" s="36" t="s">
        <v>194</v>
      </c>
      <c r="B76" s="2" t="s">
        <v>44</v>
      </c>
      <c r="C76" s="2" t="s">
        <v>42</v>
      </c>
      <c r="D76" s="2" t="s">
        <v>148</v>
      </c>
      <c r="E76" s="2" t="s">
        <v>43</v>
      </c>
      <c r="F76" s="2" t="s">
        <v>37</v>
      </c>
      <c r="G76" s="2" t="s">
        <v>88</v>
      </c>
      <c r="H76" s="2" t="s">
        <v>39</v>
      </c>
      <c r="I76" s="60">
        <f>I77</f>
        <v>70</v>
      </c>
      <c r="J76" s="93">
        <f t="shared" si="8"/>
        <v>0</v>
      </c>
      <c r="K76" s="93">
        <f>K77</f>
        <v>70</v>
      </c>
    </row>
    <row r="77" spans="1:11" ht="25.5">
      <c r="A77" s="28" t="s">
        <v>101</v>
      </c>
      <c r="B77" s="2" t="s">
        <v>44</v>
      </c>
      <c r="C77" s="2" t="s">
        <v>42</v>
      </c>
      <c r="D77" s="2" t="s">
        <v>148</v>
      </c>
      <c r="E77" s="2" t="s">
        <v>43</v>
      </c>
      <c r="F77" s="2" t="s">
        <v>37</v>
      </c>
      <c r="G77" s="2" t="s">
        <v>88</v>
      </c>
      <c r="H77" s="2" t="s">
        <v>50</v>
      </c>
      <c r="I77" s="60">
        <f>I78</f>
        <v>70</v>
      </c>
      <c r="J77" s="93">
        <f t="shared" si="8"/>
        <v>0</v>
      </c>
      <c r="K77" s="93">
        <f>K78</f>
        <v>70</v>
      </c>
    </row>
    <row r="78" spans="1:11" ht="26.25">
      <c r="A78" s="6" t="s">
        <v>63</v>
      </c>
      <c r="B78" s="2" t="s">
        <v>44</v>
      </c>
      <c r="C78" s="2" t="s">
        <v>42</v>
      </c>
      <c r="D78" s="2" t="s">
        <v>148</v>
      </c>
      <c r="E78" s="2" t="s">
        <v>43</v>
      </c>
      <c r="F78" s="2" t="s">
        <v>37</v>
      </c>
      <c r="G78" s="2" t="s">
        <v>88</v>
      </c>
      <c r="H78" s="2" t="s">
        <v>51</v>
      </c>
      <c r="I78" s="60">
        <v>70</v>
      </c>
      <c r="J78" s="93">
        <f t="shared" si="8"/>
        <v>0</v>
      </c>
      <c r="K78" s="93">
        <v>70</v>
      </c>
    </row>
    <row r="79" spans="1:11" ht="39">
      <c r="A79" s="7" t="s">
        <v>202</v>
      </c>
      <c r="B79" s="4" t="s">
        <v>44</v>
      </c>
      <c r="C79" s="4" t="s">
        <v>77</v>
      </c>
      <c r="D79" s="4" t="s">
        <v>38</v>
      </c>
      <c r="E79" s="4" t="s">
        <v>41</v>
      </c>
      <c r="F79" s="4" t="s">
        <v>38</v>
      </c>
      <c r="G79" s="4" t="s">
        <v>66</v>
      </c>
      <c r="H79" s="4" t="s">
        <v>39</v>
      </c>
      <c r="I79" s="59">
        <f>I80</f>
        <v>455</v>
      </c>
      <c r="J79" s="93">
        <f t="shared" si="8"/>
        <v>0</v>
      </c>
      <c r="K79" s="93">
        <f>K80</f>
        <v>455</v>
      </c>
    </row>
    <row r="80" spans="1:11" ht="51.75">
      <c r="A80" s="6" t="s">
        <v>151</v>
      </c>
      <c r="B80" s="2" t="s">
        <v>44</v>
      </c>
      <c r="C80" s="2" t="s">
        <v>77</v>
      </c>
      <c r="D80" s="2" t="s">
        <v>150</v>
      </c>
      <c r="E80" s="2" t="s">
        <v>41</v>
      </c>
      <c r="F80" s="2" t="s">
        <v>38</v>
      </c>
      <c r="G80" s="2" t="s">
        <v>66</v>
      </c>
      <c r="H80" s="2" t="s">
        <v>39</v>
      </c>
      <c r="I80" s="60">
        <f>I81</f>
        <v>455</v>
      </c>
      <c r="J80" s="93">
        <f t="shared" si="8"/>
        <v>0</v>
      </c>
      <c r="K80" s="93">
        <f>K81</f>
        <v>455</v>
      </c>
    </row>
    <row r="81" spans="1:11" ht="39">
      <c r="A81" s="6" t="s">
        <v>116</v>
      </c>
      <c r="B81" s="2" t="s">
        <v>44</v>
      </c>
      <c r="C81" s="2" t="s">
        <v>77</v>
      </c>
      <c r="D81" s="2" t="s">
        <v>150</v>
      </c>
      <c r="E81" s="2" t="s">
        <v>41</v>
      </c>
      <c r="F81" s="2" t="s">
        <v>40</v>
      </c>
      <c r="G81" s="2" t="s">
        <v>66</v>
      </c>
      <c r="H81" s="2" t="s">
        <v>39</v>
      </c>
      <c r="I81" s="60">
        <f t="shared" ref="I81:K81" si="9">I82</f>
        <v>455</v>
      </c>
      <c r="J81" s="93">
        <f t="shared" si="8"/>
        <v>0</v>
      </c>
      <c r="K81" s="93">
        <f t="shared" si="9"/>
        <v>455</v>
      </c>
    </row>
    <row r="82" spans="1:11" ht="39">
      <c r="A82" s="6" t="s">
        <v>118</v>
      </c>
      <c r="B82" s="2" t="s">
        <v>44</v>
      </c>
      <c r="C82" s="2" t="s">
        <v>77</v>
      </c>
      <c r="D82" s="2" t="s">
        <v>150</v>
      </c>
      <c r="E82" s="2" t="s">
        <v>41</v>
      </c>
      <c r="F82" s="2" t="s">
        <v>40</v>
      </c>
      <c r="G82" s="2" t="s">
        <v>117</v>
      </c>
      <c r="H82" s="2" t="s">
        <v>39</v>
      </c>
      <c r="I82" s="60">
        <f>I83</f>
        <v>455</v>
      </c>
      <c r="J82" s="93">
        <f t="shared" si="8"/>
        <v>0</v>
      </c>
      <c r="K82" s="93">
        <f>K83</f>
        <v>455</v>
      </c>
    </row>
    <row r="83" spans="1:11" ht="25.5">
      <c r="A83" s="28" t="s">
        <v>101</v>
      </c>
      <c r="B83" s="2" t="s">
        <v>44</v>
      </c>
      <c r="C83" s="2" t="s">
        <v>77</v>
      </c>
      <c r="D83" s="2" t="s">
        <v>150</v>
      </c>
      <c r="E83" s="2" t="s">
        <v>41</v>
      </c>
      <c r="F83" s="2" t="s">
        <v>40</v>
      </c>
      <c r="G83" s="2" t="s">
        <v>117</v>
      </c>
      <c r="H83" s="2" t="s">
        <v>50</v>
      </c>
      <c r="I83" s="60">
        <f>I84</f>
        <v>455</v>
      </c>
      <c r="J83" s="93">
        <f t="shared" si="8"/>
        <v>0</v>
      </c>
      <c r="K83" s="93">
        <f>K84</f>
        <v>455</v>
      </c>
    </row>
    <row r="84" spans="1:11" ht="26.25">
      <c r="A84" s="6" t="s">
        <v>63</v>
      </c>
      <c r="B84" s="2" t="s">
        <v>44</v>
      </c>
      <c r="C84" s="2" t="s">
        <v>77</v>
      </c>
      <c r="D84" s="2" t="s">
        <v>150</v>
      </c>
      <c r="E84" s="2" t="s">
        <v>41</v>
      </c>
      <c r="F84" s="2" t="s">
        <v>40</v>
      </c>
      <c r="G84" s="2" t="s">
        <v>117</v>
      </c>
      <c r="H84" s="2" t="s">
        <v>51</v>
      </c>
      <c r="I84" s="60">
        <v>455</v>
      </c>
      <c r="J84" s="93">
        <f t="shared" si="8"/>
        <v>0</v>
      </c>
      <c r="K84" s="93">
        <v>455</v>
      </c>
    </row>
    <row r="85" spans="1:11" ht="26.25">
      <c r="A85" s="7" t="s">
        <v>152</v>
      </c>
      <c r="B85" s="4" t="s">
        <v>44</v>
      </c>
      <c r="C85" s="4" t="s">
        <v>58</v>
      </c>
      <c r="D85" s="4" t="s">
        <v>38</v>
      </c>
      <c r="E85" s="4" t="s">
        <v>41</v>
      </c>
      <c r="F85" s="4" t="s">
        <v>38</v>
      </c>
      <c r="G85" s="4" t="s">
        <v>66</v>
      </c>
      <c r="H85" s="4" t="s">
        <v>39</v>
      </c>
      <c r="I85" s="59">
        <f>I86</f>
        <v>31.3</v>
      </c>
      <c r="J85" s="93">
        <f t="shared" si="8"/>
        <v>0</v>
      </c>
      <c r="K85" s="93">
        <f>K86</f>
        <v>31.3</v>
      </c>
    </row>
    <row r="86" spans="1:11" ht="39">
      <c r="A86" s="6" t="s">
        <v>147</v>
      </c>
      <c r="B86" s="2" t="s">
        <v>44</v>
      </c>
      <c r="C86" s="2" t="s">
        <v>58</v>
      </c>
      <c r="D86" s="2" t="s">
        <v>148</v>
      </c>
      <c r="E86" s="2" t="s">
        <v>41</v>
      </c>
      <c r="F86" s="2" t="s">
        <v>38</v>
      </c>
      <c r="G86" s="2" t="s">
        <v>66</v>
      </c>
      <c r="H86" s="2" t="s">
        <v>39</v>
      </c>
      <c r="I86" s="60">
        <f>I87</f>
        <v>31.3</v>
      </c>
      <c r="J86" s="93">
        <f t="shared" si="8"/>
        <v>0</v>
      </c>
      <c r="K86" s="93">
        <f>K87</f>
        <v>31.3</v>
      </c>
    </row>
    <row r="87" spans="1:11">
      <c r="A87" s="6" t="s">
        <v>78</v>
      </c>
      <c r="B87" s="2" t="s">
        <v>44</v>
      </c>
      <c r="C87" s="2" t="s">
        <v>58</v>
      </c>
      <c r="D87" s="2" t="s">
        <v>148</v>
      </c>
      <c r="E87" s="2" t="s">
        <v>43</v>
      </c>
      <c r="F87" s="2" t="s">
        <v>38</v>
      </c>
      <c r="G87" s="2" t="s">
        <v>66</v>
      </c>
      <c r="H87" s="2" t="s">
        <v>39</v>
      </c>
      <c r="I87" s="60">
        <f>I88</f>
        <v>31.3</v>
      </c>
      <c r="J87" s="93">
        <f t="shared" si="8"/>
        <v>0</v>
      </c>
      <c r="K87" s="93">
        <f>K88</f>
        <v>31.3</v>
      </c>
    </row>
    <row r="88" spans="1:11" ht="26.25">
      <c r="A88" s="6" t="s">
        <v>79</v>
      </c>
      <c r="B88" s="2" t="s">
        <v>44</v>
      </c>
      <c r="C88" s="2" t="s">
        <v>58</v>
      </c>
      <c r="D88" s="2" t="s">
        <v>148</v>
      </c>
      <c r="E88" s="2" t="s">
        <v>43</v>
      </c>
      <c r="F88" s="2" t="s">
        <v>40</v>
      </c>
      <c r="G88" s="2" t="s">
        <v>66</v>
      </c>
      <c r="H88" s="2" t="s">
        <v>39</v>
      </c>
      <c r="I88" s="60">
        <f>I89+I92</f>
        <v>31.3</v>
      </c>
      <c r="J88" s="93">
        <f t="shared" si="8"/>
        <v>0</v>
      </c>
      <c r="K88" s="93">
        <f>K89+K92</f>
        <v>31.3</v>
      </c>
    </row>
    <row r="89" spans="1:11">
      <c r="A89" s="9" t="s">
        <v>197</v>
      </c>
      <c r="B89" s="2" t="s">
        <v>44</v>
      </c>
      <c r="C89" s="2" t="s">
        <v>58</v>
      </c>
      <c r="D89" s="2" t="s">
        <v>148</v>
      </c>
      <c r="E89" s="2" t="s">
        <v>43</v>
      </c>
      <c r="F89" s="2" t="s">
        <v>40</v>
      </c>
      <c r="G89" s="2" t="s">
        <v>80</v>
      </c>
      <c r="H89" s="2" t="s">
        <v>39</v>
      </c>
      <c r="I89" s="60">
        <f>I90</f>
        <v>25</v>
      </c>
      <c r="J89" s="93">
        <f t="shared" si="8"/>
        <v>0</v>
      </c>
      <c r="K89" s="93">
        <f>K90</f>
        <v>25</v>
      </c>
    </row>
    <row r="90" spans="1:11" ht="63.75">
      <c r="A90" s="28" t="s">
        <v>100</v>
      </c>
      <c r="B90" s="2" t="s">
        <v>44</v>
      </c>
      <c r="C90" s="2" t="s">
        <v>58</v>
      </c>
      <c r="D90" s="2" t="s">
        <v>148</v>
      </c>
      <c r="E90" s="2" t="s">
        <v>43</v>
      </c>
      <c r="F90" s="2" t="s">
        <v>40</v>
      </c>
      <c r="G90" s="2" t="s">
        <v>80</v>
      </c>
      <c r="H90" s="2" t="s">
        <v>64</v>
      </c>
      <c r="I90" s="60">
        <f>I91</f>
        <v>25</v>
      </c>
      <c r="J90" s="93">
        <f t="shared" si="8"/>
        <v>0</v>
      </c>
      <c r="K90" s="93">
        <f>K91</f>
        <v>25</v>
      </c>
    </row>
    <row r="91" spans="1:11">
      <c r="A91" s="36" t="s">
        <v>16</v>
      </c>
      <c r="B91" s="2" t="s">
        <v>44</v>
      </c>
      <c r="C91" s="2" t="s">
        <v>58</v>
      </c>
      <c r="D91" s="2" t="s">
        <v>148</v>
      </c>
      <c r="E91" s="2" t="s">
        <v>43</v>
      </c>
      <c r="F91" s="2" t="s">
        <v>40</v>
      </c>
      <c r="G91" s="2" t="s">
        <v>80</v>
      </c>
      <c r="H91" s="2" t="s">
        <v>65</v>
      </c>
      <c r="I91" s="60">
        <v>25</v>
      </c>
      <c r="J91" s="93">
        <f t="shared" si="8"/>
        <v>0</v>
      </c>
      <c r="K91" s="93">
        <v>25</v>
      </c>
    </row>
    <row r="92" spans="1:11" ht="26.25">
      <c r="A92" s="38" t="s">
        <v>198</v>
      </c>
      <c r="B92" s="2" t="s">
        <v>44</v>
      </c>
      <c r="C92" s="2" t="s">
        <v>58</v>
      </c>
      <c r="D92" s="2" t="s">
        <v>148</v>
      </c>
      <c r="E92" s="2" t="s">
        <v>43</v>
      </c>
      <c r="F92" s="2" t="s">
        <v>40</v>
      </c>
      <c r="G92" s="2" t="s">
        <v>113</v>
      </c>
      <c r="H92" s="2" t="s">
        <v>39</v>
      </c>
      <c r="I92" s="60">
        <f>I93</f>
        <v>6.3</v>
      </c>
      <c r="J92" s="93">
        <f t="shared" si="8"/>
        <v>0</v>
      </c>
      <c r="K92" s="93">
        <f>K93</f>
        <v>6.3</v>
      </c>
    </row>
    <row r="93" spans="1:11" ht="63.75">
      <c r="A93" s="28" t="s">
        <v>100</v>
      </c>
      <c r="B93" s="2" t="s">
        <v>44</v>
      </c>
      <c r="C93" s="2" t="s">
        <v>58</v>
      </c>
      <c r="D93" s="2" t="s">
        <v>148</v>
      </c>
      <c r="E93" s="2" t="s">
        <v>43</v>
      </c>
      <c r="F93" s="2" t="s">
        <v>40</v>
      </c>
      <c r="G93" s="2" t="s">
        <v>113</v>
      </c>
      <c r="H93" s="2" t="s">
        <v>64</v>
      </c>
      <c r="I93" s="60">
        <f>I94</f>
        <v>6.3</v>
      </c>
      <c r="J93" s="93">
        <f t="shared" si="8"/>
        <v>0</v>
      </c>
      <c r="K93" s="93">
        <f>K94</f>
        <v>6.3</v>
      </c>
    </row>
    <row r="94" spans="1:11">
      <c r="A94" s="36" t="s">
        <v>16</v>
      </c>
      <c r="B94" s="2" t="s">
        <v>44</v>
      </c>
      <c r="C94" s="2" t="s">
        <v>58</v>
      </c>
      <c r="D94" s="2" t="s">
        <v>148</v>
      </c>
      <c r="E94" s="2" t="s">
        <v>43</v>
      </c>
      <c r="F94" s="2" t="s">
        <v>40</v>
      </c>
      <c r="G94" s="2" t="s">
        <v>113</v>
      </c>
      <c r="H94" s="2" t="s">
        <v>65</v>
      </c>
      <c r="I94" s="60">
        <v>6.3</v>
      </c>
      <c r="J94" s="93">
        <f t="shared" si="8"/>
        <v>0</v>
      </c>
      <c r="K94" s="93">
        <v>6.3</v>
      </c>
    </row>
    <row r="95" spans="1:11">
      <c r="A95" s="24" t="s">
        <v>21</v>
      </c>
      <c r="B95" s="25" t="s">
        <v>42</v>
      </c>
      <c r="C95" s="25" t="s">
        <v>38</v>
      </c>
      <c r="D95" s="25" t="s">
        <v>38</v>
      </c>
      <c r="E95" s="25" t="s">
        <v>41</v>
      </c>
      <c r="F95" s="25" t="s">
        <v>38</v>
      </c>
      <c r="G95" s="25" t="s">
        <v>66</v>
      </c>
      <c r="H95" s="25" t="s">
        <v>39</v>
      </c>
      <c r="I95" s="58">
        <f>I96+I109+I119+I129</f>
        <v>16130.699999999999</v>
      </c>
      <c r="J95" s="93">
        <f t="shared" si="8"/>
        <v>599.99999999999818</v>
      </c>
      <c r="K95" s="93">
        <f>K96+K109+K119+K129</f>
        <v>16730.699999999997</v>
      </c>
    </row>
    <row r="96" spans="1:11">
      <c r="A96" s="17" t="s">
        <v>22</v>
      </c>
      <c r="B96" s="4" t="s">
        <v>42</v>
      </c>
      <c r="C96" s="4" t="s">
        <v>37</v>
      </c>
      <c r="D96" s="4" t="s">
        <v>38</v>
      </c>
      <c r="E96" s="4" t="s">
        <v>41</v>
      </c>
      <c r="F96" s="4" t="s">
        <v>38</v>
      </c>
      <c r="G96" s="4" t="s">
        <v>66</v>
      </c>
      <c r="H96" s="4" t="s">
        <v>39</v>
      </c>
      <c r="I96" s="59">
        <f>I97</f>
        <v>3122.9</v>
      </c>
      <c r="J96" s="93">
        <f t="shared" si="8"/>
        <v>0</v>
      </c>
      <c r="K96" s="93">
        <f>K97</f>
        <v>3122.9</v>
      </c>
    </row>
    <row r="97" spans="1:11" ht="26.25">
      <c r="A97" s="9" t="s">
        <v>154</v>
      </c>
      <c r="B97" s="2" t="s">
        <v>42</v>
      </c>
      <c r="C97" s="2" t="s">
        <v>37</v>
      </c>
      <c r="D97" s="2" t="s">
        <v>153</v>
      </c>
      <c r="E97" s="2" t="s">
        <v>41</v>
      </c>
      <c r="F97" s="2" t="s">
        <v>38</v>
      </c>
      <c r="G97" s="2" t="s">
        <v>66</v>
      </c>
      <c r="H97" s="2" t="s">
        <v>39</v>
      </c>
      <c r="I97" s="60">
        <f>I98+I105</f>
        <v>3122.9</v>
      </c>
      <c r="J97" s="93">
        <f t="shared" si="8"/>
        <v>0</v>
      </c>
      <c r="K97" s="93">
        <f>K98+K105</f>
        <v>3122.9</v>
      </c>
    </row>
    <row r="98" spans="1:11" ht="39">
      <c r="A98" s="9" t="s">
        <v>89</v>
      </c>
      <c r="B98" s="2" t="s">
        <v>42</v>
      </c>
      <c r="C98" s="2" t="s">
        <v>37</v>
      </c>
      <c r="D98" s="2" t="s">
        <v>153</v>
      </c>
      <c r="E98" s="2" t="s">
        <v>41</v>
      </c>
      <c r="F98" s="2" t="s">
        <v>37</v>
      </c>
      <c r="G98" s="2" t="s">
        <v>66</v>
      </c>
      <c r="H98" s="2" t="s">
        <v>39</v>
      </c>
      <c r="I98" s="60">
        <f>I102+I99</f>
        <v>2655</v>
      </c>
      <c r="J98" s="93">
        <f t="shared" si="8"/>
        <v>0</v>
      </c>
      <c r="K98" s="93">
        <f>K102+K99</f>
        <v>2655</v>
      </c>
    </row>
    <row r="99" spans="1:11" ht="26.25">
      <c r="A99" s="9" t="s">
        <v>199</v>
      </c>
      <c r="B99" s="2" t="s">
        <v>42</v>
      </c>
      <c r="C99" s="2" t="s">
        <v>37</v>
      </c>
      <c r="D99" s="2" t="s">
        <v>153</v>
      </c>
      <c r="E99" s="2" t="s">
        <v>41</v>
      </c>
      <c r="F99" s="2" t="s">
        <v>37</v>
      </c>
      <c r="G99" s="42" t="s">
        <v>106</v>
      </c>
      <c r="H99" s="2" t="s">
        <v>39</v>
      </c>
      <c r="I99" s="60">
        <f>I100</f>
        <v>1425</v>
      </c>
      <c r="J99" s="93">
        <f t="shared" si="8"/>
        <v>0</v>
      </c>
      <c r="K99" s="93">
        <f>K100</f>
        <v>1425</v>
      </c>
    </row>
    <row r="100" spans="1:11" ht="63.75">
      <c r="A100" s="28" t="s">
        <v>100</v>
      </c>
      <c r="B100" s="2" t="s">
        <v>42</v>
      </c>
      <c r="C100" s="2" t="s">
        <v>37</v>
      </c>
      <c r="D100" s="2" t="s">
        <v>153</v>
      </c>
      <c r="E100" s="2" t="s">
        <v>41</v>
      </c>
      <c r="F100" s="2" t="s">
        <v>37</v>
      </c>
      <c r="G100" s="42" t="s">
        <v>106</v>
      </c>
      <c r="H100" s="2" t="s">
        <v>64</v>
      </c>
      <c r="I100" s="60">
        <f>I101</f>
        <v>1425</v>
      </c>
      <c r="J100" s="93">
        <f t="shared" si="8"/>
        <v>0</v>
      </c>
      <c r="K100" s="93">
        <f>K101</f>
        <v>1425</v>
      </c>
    </row>
    <row r="101" spans="1:11">
      <c r="A101" s="6" t="s">
        <v>16</v>
      </c>
      <c r="B101" s="2" t="s">
        <v>42</v>
      </c>
      <c r="C101" s="2" t="s">
        <v>37</v>
      </c>
      <c r="D101" s="2" t="s">
        <v>153</v>
      </c>
      <c r="E101" s="2" t="s">
        <v>41</v>
      </c>
      <c r="F101" s="2" t="s">
        <v>37</v>
      </c>
      <c r="G101" s="42" t="s">
        <v>106</v>
      </c>
      <c r="H101" s="2" t="s">
        <v>65</v>
      </c>
      <c r="I101" s="60">
        <v>1425</v>
      </c>
      <c r="J101" s="93">
        <f t="shared" si="8"/>
        <v>0</v>
      </c>
      <c r="K101" s="93">
        <v>1425</v>
      </c>
    </row>
    <row r="102" spans="1:11" ht="26.25">
      <c r="A102" s="36" t="s">
        <v>155</v>
      </c>
      <c r="B102" s="2" t="s">
        <v>42</v>
      </c>
      <c r="C102" s="2" t="s">
        <v>37</v>
      </c>
      <c r="D102" s="2" t="s">
        <v>153</v>
      </c>
      <c r="E102" s="2" t="s">
        <v>41</v>
      </c>
      <c r="F102" s="2" t="s">
        <v>37</v>
      </c>
      <c r="G102" s="2" t="s">
        <v>119</v>
      </c>
      <c r="H102" s="2" t="s">
        <v>39</v>
      </c>
      <c r="I102" s="60">
        <f>I103</f>
        <v>1230</v>
      </c>
      <c r="J102" s="93">
        <f t="shared" si="8"/>
        <v>0</v>
      </c>
      <c r="K102" s="93">
        <f>K103</f>
        <v>1230</v>
      </c>
    </row>
    <row r="103" spans="1:11" ht="63.75">
      <c r="A103" s="28" t="s">
        <v>100</v>
      </c>
      <c r="B103" s="2" t="s">
        <v>42</v>
      </c>
      <c r="C103" s="2" t="s">
        <v>37</v>
      </c>
      <c r="D103" s="2" t="s">
        <v>153</v>
      </c>
      <c r="E103" s="2" t="s">
        <v>41</v>
      </c>
      <c r="F103" s="2" t="s">
        <v>37</v>
      </c>
      <c r="G103" s="2" t="s">
        <v>119</v>
      </c>
      <c r="H103" s="2" t="s">
        <v>64</v>
      </c>
      <c r="I103" s="60">
        <f>I104</f>
        <v>1230</v>
      </c>
      <c r="J103" s="93">
        <f t="shared" si="8"/>
        <v>0</v>
      </c>
      <c r="K103" s="93">
        <f>K104</f>
        <v>1230</v>
      </c>
    </row>
    <row r="104" spans="1:11">
      <c r="A104" s="6" t="s">
        <v>16</v>
      </c>
      <c r="B104" s="2" t="s">
        <v>42</v>
      </c>
      <c r="C104" s="2" t="s">
        <v>37</v>
      </c>
      <c r="D104" s="2" t="s">
        <v>153</v>
      </c>
      <c r="E104" s="2" t="s">
        <v>41</v>
      </c>
      <c r="F104" s="2" t="s">
        <v>37</v>
      </c>
      <c r="G104" s="2" t="s">
        <v>119</v>
      </c>
      <c r="H104" s="2" t="s">
        <v>65</v>
      </c>
      <c r="I104" s="60">
        <v>1230</v>
      </c>
      <c r="J104" s="93">
        <f t="shared" si="8"/>
        <v>0</v>
      </c>
      <c r="K104" s="93">
        <v>1230</v>
      </c>
    </row>
    <row r="105" spans="1:11">
      <c r="A105" s="38" t="s">
        <v>156</v>
      </c>
      <c r="B105" s="42" t="s">
        <v>42</v>
      </c>
      <c r="C105" s="42" t="s">
        <v>37</v>
      </c>
      <c r="D105" s="42" t="s">
        <v>153</v>
      </c>
      <c r="E105" s="42" t="s">
        <v>41</v>
      </c>
      <c r="F105" s="42" t="s">
        <v>40</v>
      </c>
      <c r="G105" s="42" t="s">
        <v>66</v>
      </c>
      <c r="H105" s="42" t="s">
        <v>39</v>
      </c>
      <c r="I105" s="60">
        <f>I106</f>
        <v>467.9</v>
      </c>
      <c r="J105" s="93">
        <f t="shared" si="8"/>
        <v>0</v>
      </c>
      <c r="K105" s="93">
        <f>K106</f>
        <v>467.9</v>
      </c>
    </row>
    <row r="106" spans="1:11" ht="39">
      <c r="A106" s="36" t="s">
        <v>123</v>
      </c>
      <c r="B106" s="42" t="s">
        <v>42</v>
      </c>
      <c r="C106" s="42" t="s">
        <v>37</v>
      </c>
      <c r="D106" s="42" t="s">
        <v>153</v>
      </c>
      <c r="E106" s="42" t="s">
        <v>41</v>
      </c>
      <c r="F106" s="42" t="s">
        <v>40</v>
      </c>
      <c r="G106" s="42" t="s">
        <v>76</v>
      </c>
      <c r="H106" s="42" t="s">
        <v>39</v>
      </c>
      <c r="I106" s="60">
        <f>I107</f>
        <v>467.9</v>
      </c>
      <c r="J106" s="93">
        <f t="shared" si="8"/>
        <v>0</v>
      </c>
      <c r="K106" s="93">
        <f>K107</f>
        <v>467.9</v>
      </c>
    </row>
    <row r="107" spans="1:11" ht="63.75">
      <c r="A107" s="28" t="s">
        <v>100</v>
      </c>
      <c r="B107" s="42" t="s">
        <v>42</v>
      </c>
      <c r="C107" s="42" t="s">
        <v>37</v>
      </c>
      <c r="D107" s="42" t="s">
        <v>153</v>
      </c>
      <c r="E107" s="42" t="s">
        <v>41</v>
      </c>
      <c r="F107" s="42" t="s">
        <v>40</v>
      </c>
      <c r="G107" s="42" t="s">
        <v>76</v>
      </c>
      <c r="H107" s="42" t="s">
        <v>64</v>
      </c>
      <c r="I107" s="60">
        <f>I108</f>
        <v>467.9</v>
      </c>
      <c r="J107" s="93">
        <f t="shared" si="8"/>
        <v>0</v>
      </c>
      <c r="K107" s="93">
        <f>K108</f>
        <v>467.9</v>
      </c>
    </row>
    <row r="108" spans="1:11">
      <c r="A108" s="36" t="s">
        <v>16</v>
      </c>
      <c r="B108" s="42" t="s">
        <v>42</v>
      </c>
      <c r="C108" s="42" t="s">
        <v>37</v>
      </c>
      <c r="D108" s="42" t="s">
        <v>153</v>
      </c>
      <c r="E108" s="42" t="s">
        <v>41</v>
      </c>
      <c r="F108" s="42" t="s">
        <v>40</v>
      </c>
      <c r="G108" s="42" t="s">
        <v>76</v>
      </c>
      <c r="H108" s="42" t="s">
        <v>65</v>
      </c>
      <c r="I108" s="60">
        <v>467.9</v>
      </c>
      <c r="J108" s="93">
        <f t="shared" si="8"/>
        <v>0</v>
      </c>
      <c r="K108" s="93">
        <v>467.9</v>
      </c>
    </row>
    <row r="109" spans="1:11">
      <c r="A109" s="7" t="s">
        <v>131</v>
      </c>
      <c r="B109" s="4" t="s">
        <v>42</v>
      </c>
      <c r="C109" s="4" t="s">
        <v>45</v>
      </c>
      <c r="D109" s="4" t="s">
        <v>38</v>
      </c>
      <c r="E109" s="4" t="s">
        <v>41</v>
      </c>
      <c r="F109" s="4" t="s">
        <v>38</v>
      </c>
      <c r="G109" s="4" t="s">
        <v>66</v>
      </c>
      <c r="H109" s="4" t="s">
        <v>39</v>
      </c>
      <c r="I109" s="59">
        <f>I110</f>
        <v>12263.5</v>
      </c>
      <c r="J109" s="92">
        <f t="shared" si="8"/>
        <v>0</v>
      </c>
      <c r="K109" s="92">
        <f>K110</f>
        <v>12263.5</v>
      </c>
    </row>
    <row r="110" spans="1:11" ht="26.25">
      <c r="A110" s="6" t="s">
        <v>157</v>
      </c>
      <c r="B110" s="37" t="s">
        <v>42</v>
      </c>
      <c r="C110" s="37" t="s">
        <v>45</v>
      </c>
      <c r="D110" s="37" t="s">
        <v>158</v>
      </c>
      <c r="E110" s="37" t="s">
        <v>41</v>
      </c>
      <c r="F110" s="37" t="s">
        <v>38</v>
      </c>
      <c r="G110" s="37" t="s">
        <v>66</v>
      </c>
      <c r="H110" s="2" t="s">
        <v>39</v>
      </c>
      <c r="I110" s="60">
        <f>I115+I111</f>
        <v>12263.5</v>
      </c>
      <c r="J110" s="93">
        <f t="shared" si="8"/>
        <v>0</v>
      </c>
      <c r="K110" s="93">
        <f>K115+K111</f>
        <v>12263.5</v>
      </c>
    </row>
    <row r="111" spans="1:11" ht="39">
      <c r="A111" s="6" t="s">
        <v>188</v>
      </c>
      <c r="B111" s="37" t="s">
        <v>42</v>
      </c>
      <c r="C111" s="37" t="s">
        <v>45</v>
      </c>
      <c r="D111" s="37" t="s">
        <v>158</v>
      </c>
      <c r="E111" s="37" t="s">
        <v>41</v>
      </c>
      <c r="F111" s="37" t="s">
        <v>37</v>
      </c>
      <c r="G111" s="37" t="s">
        <v>66</v>
      </c>
      <c r="H111" s="2" t="s">
        <v>39</v>
      </c>
      <c r="I111" s="60">
        <f>I112</f>
        <v>110</v>
      </c>
      <c r="J111" s="93">
        <f t="shared" si="8"/>
        <v>0</v>
      </c>
      <c r="K111" s="93">
        <f>K112</f>
        <v>110</v>
      </c>
    </row>
    <row r="112" spans="1:11" ht="39">
      <c r="A112" s="6" t="s">
        <v>190</v>
      </c>
      <c r="B112" s="37" t="s">
        <v>42</v>
      </c>
      <c r="C112" s="37" t="s">
        <v>45</v>
      </c>
      <c r="D112" s="37" t="s">
        <v>158</v>
      </c>
      <c r="E112" s="37" t="s">
        <v>41</v>
      </c>
      <c r="F112" s="37" t="s">
        <v>37</v>
      </c>
      <c r="G112" s="37" t="s">
        <v>189</v>
      </c>
      <c r="H112" s="2" t="s">
        <v>39</v>
      </c>
      <c r="I112" s="60">
        <f>I113</f>
        <v>110</v>
      </c>
      <c r="J112" s="93">
        <f t="shared" si="8"/>
        <v>0</v>
      </c>
      <c r="K112" s="93">
        <f>K113</f>
        <v>110</v>
      </c>
    </row>
    <row r="113" spans="1:11" ht="25.5">
      <c r="A113" s="28" t="s">
        <v>101</v>
      </c>
      <c r="B113" s="20" t="s">
        <v>42</v>
      </c>
      <c r="C113" s="20" t="s">
        <v>45</v>
      </c>
      <c r="D113" s="37" t="s">
        <v>158</v>
      </c>
      <c r="E113" s="20" t="s">
        <v>41</v>
      </c>
      <c r="F113" s="20" t="s">
        <v>37</v>
      </c>
      <c r="G113" s="37" t="s">
        <v>189</v>
      </c>
      <c r="H113" s="20" t="s">
        <v>50</v>
      </c>
      <c r="I113" s="62">
        <f>I114</f>
        <v>110</v>
      </c>
      <c r="J113" s="93">
        <f t="shared" si="8"/>
        <v>0</v>
      </c>
      <c r="K113" s="93">
        <f>K114</f>
        <v>110</v>
      </c>
    </row>
    <row r="114" spans="1:11" ht="26.25">
      <c r="A114" s="6" t="s">
        <v>63</v>
      </c>
      <c r="B114" s="2" t="s">
        <v>42</v>
      </c>
      <c r="C114" s="2" t="s">
        <v>45</v>
      </c>
      <c r="D114" s="37" t="s">
        <v>158</v>
      </c>
      <c r="E114" s="20" t="s">
        <v>41</v>
      </c>
      <c r="F114" s="20" t="s">
        <v>37</v>
      </c>
      <c r="G114" s="37" t="s">
        <v>189</v>
      </c>
      <c r="H114" s="20" t="s">
        <v>51</v>
      </c>
      <c r="I114" s="62">
        <v>110</v>
      </c>
      <c r="J114" s="93">
        <f t="shared" si="8"/>
        <v>0</v>
      </c>
      <c r="K114" s="93">
        <v>110</v>
      </c>
    </row>
    <row r="115" spans="1:11" ht="26.25">
      <c r="A115" s="6" t="s">
        <v>90</v>
      </c>
      <c r="B115" s="37" t="s">
        <v>42</v>
      </c>
      <c r="C115" s="37" t="s">
        <v>45</v>
      </c>
      <c r="D115" s="37" t="s">
        <v>158</v>
      </c>
      <c r="E115" s="37" t="s">
        <v>41</v>
      </c>
      <c r="F115" s="37" t="s">
        <v>40</v>
      </c>
      <c r="G115" s="37" t="s">
        <v>66</v>
      </c>
      <c r="H115" s="20" t="s">
        <v>39</v>
      </c>
      <c r="I115" s="62">
        <f>I116</f>
        <v>12153.5</v>
      </c>
      <c r="J115" s="93">
        <f t="shared" si="8"/>
        <v>0</v>
      </c>
      <c r="K115" s="93">
        <f>K116</f>
        <v>12153.5</v>
      </c>
    </row>
    <row r="116" spans="1:11" ht="39">
      <c r="A116" s="36" t="s">
        <v>123</v>
      </c>
      <c r="B116" s="37" t="s">
        <v>42</v>
      </c>
      <c r="C116" s="37" t="s">
        <v>45</v>
      </c>
      <c r="D116" s="37" t="s">
        <v>158</v>
      </c>
      <c r="E116" s="37" t="s">
        <v>41</v>
      </c>
      <c r="F116" s="37" t="s">
        <v>40</v>
      </c>
      <c r="G116" s="37" t="s">
        <v>76</v>
      </c>
      <c r="H116" s="20" t="s">
        <v>39</v>
      </c>
      <c r="I116" s="62">
        <f t="shared" ref="I116:K116" si="10">I117</f>
        <v>12153.5</v>
      </c>
      <c r="J116" s="93">
        <f t="shared" si="8"/>
        <v>0</v>
      </c>
      <c r="K116" s="93">
        <f t="shared" si="10"/>
        <v>12153.5</v>
      </c>
    </row>
    <row r="117" spans="1:11" ht="25.5">
      <c r="A117" s="28" t="s">
        <v>101</v>
      </c>
      <c r="B117" s="20" t="s">
        <v>42</v>
      </c>
      <c r="C117" s="20" t="s">
        <v>45</v>
      </c>
      <c r="D117" s="37" t="s">
        <v>158</v>
      </c>
      <c r="E117" s="20" t="s">
        <v>41</v>
      </c>
      <c r="F117" s="20" t="s">
        <v>40</v>
      </c>
      <c r="G117" s="20" t="s">
        <v>76</v>
      </c>
      <c r="H117" s="20" t="s">
        <v>50</v>
      </c>
      <c r="I117" s="62">
        <f>I118</f>
        <v>12153.5</v>
      </c>
      <c r="J117" s="93">
        <f t="shared" si="8"/>
        <v>0</v>
      </c>
      <c r="K117" s="93">
        <f>K118</f>
        <v>12153.5</v>
      </c>
    </row>
    <row r="118" spans="1:11" ht="26.25">
      <c r="A118" s="6" t="s">
        <v>63</v>
      </c>
      <c r="B118" s="2" t="s">
        <v>42</v>
      </c>
      <c r="C118" s="2" t="s">
        <v>45</v>
      </c>
      <c r="D118" s="37" t="s">
        <v>158</v>
      </c>
      <c r="E118" s="20" t="s">
        <v>41</v>
      </c>
      <c r="F118" s="20" t="s">
        <v>40</v>
      </c>
      <c r="G118" s="20" t="s">
        <v>76</v>
      </c>
      <c r="H118" s="20" t="s">
        <v>51</v>
      </c>
      <c r="I118" s="62">
        <f>9769.3+2384.2</f>
        <v>12153.5</v>
      </c>
      <c r="J118" s="93">
        <f t="shared" si="8"/>
        <v>0</v>
      </c>
      <c r="K118" s="93">
        <f>9769.3+2384.2</f>
        <v>12153.5</v>
      </c>
    </row>
    <row r="119" spans="1:11">
      <c r="A119" s="10" t="s">
        <v>23</v>
      </c>
      <c r="B119" s="4" t="s">
        <v>42</v>
      </c>
      <c r="C119" s="4" t="s">
        <v>77</v>
      </c>
      <c r="D119" s="4" t="s">
        <v>38</v>
      </c>
      <c r="E119" s="4" t="s">
        <v>41</v>
      </c>
      <c r="F119" s="4" t="s">
        <v>38</v>
      </c>
      <c r="G119" s="4" t="s">
        <v>66</v>
      </c>
      <c r="H119" s="4" t="s">
        <v>39</v>
      </c>
      <c r="I119" s="59">
        <f>I120</f>
        <v>179.8</v>
      </c>
      <c r="J119" s="92">
        <f t="shared" si="8"/>
        <v>0</v>
      </c>
      <c r="K119" s="92">
        <f>K120</f>
        <v>179.8</v>
      </c>
    </row>
    <row r="120" spans="1:11" ht="39">
      <c r="A120" s="48" t="s">
        <v>138</v>
      </c>
      <c r="B120" s="42" t="s">
        <v>42</v>
      </c>
      <c r="C120" s="42" t="s">
        <v>77</v>
      </c>
      <c r="D120" s="42" t="s">
        <v>139</v>
      </c>
      <c r="E120" s="42" t="s">
        <v>41</v>
      </c>
      <c r="F120" s="42" t="s">
        <v>38</v>
      </c>
      <c r="G120" s="42" t="s">
        <v>66</v>
      </c>
      <c r="H120" s="2" t="s">
        <v>39</v>
      </c>
      <c r="I120" s="60">
        <f>I121+I125</f>
        <v>179.8</v>
      </c>
      <c r="J120" s="93">
        <f t="shared" si="8"/>
        <v>0</v>
      </c>
      <c r="K120" s="93">
        <f>K121+K125</f>
        <v>179.8</v>
      </c>
    </row>
    <row r="121" spans="1:11" ht="39">
      <c r="A121" s="27" t="s">
        <v>112</v>
      </c>
      <c r="B121" s="42" t="s">
        <v>42</v>
      </c>
      <c r="C121" s="42" t="s">
        <v>77</v>
      </c>
      <c r="D121" s="42" t="s">
        <v>139</v>
      </c>
      <c r="E121" s="42" t="s">
        <v>41</v>
      </c>
      <c r="F121" s="42" t="s">
        <v>37</v>
      </c>
      <c r="G121" s="42" t="s">
        <v>66</v>
      </c>
      <c r="H121" s="2" t="s">
        <v>39</v>
      </c>
      <c r="I121" s="60">
        <f t="shared" ref="I121:K121" si="11">I122</f>
        <v>13</v>
      </c>
      <c r="J121" s="93">
        <f t="shared" si="8"/>
        <v>0</v>
      </c>
      <c r="K121" s="93">
        <f t="shared" si="11"/>
        <v>13</v>
      </c>
    </row>
    <row r="122" spans="1:11">
      <c r="A122" s="11" t="s">
        <v>24</v>
      </c>
      <c r="B122" s="42" t="s">
        <v>42</v>
      </c>
      <c r="C122" s="42" t="s">
        <v>77</v>
      </c>
      <c r="D122" s="42" t="s">
        <v>139</v>
      </c>
      <c r="E122" s="42" t="s">
        <v>41</v>
      </c>
      <c r="F122" s="42" t="s">
        <v>37</v>
      </c>
      <c r="G122" s="42" t="s">
        <v>91</v>
      </c>
      <c r="H122" s="2" t="s">
        <v>39</v>
      </c>
      <c r="I122" s="60">
        <f>I123</f>
        <v>13</v>
      </c>
      <c r="J122" s="93">
        <f t="shared" si="8"/>
        <v>0</v>
      </c>
      <c r="K122" s="93">
        <f>K123</f>
        <v>13</v>
      </c>
    </row>
    <row r="123" spans="1:11" ht="25.5">
      <c r="A123" s="28" t="s">
        <v>101</v>
      </c>
      <c r="B123" s="42" t="s">
        <v>42</v>
      </c>
      <c r="C123" s="42" t="s">
        <v>77</v>
      </c>
      <c r="D123" s="42" t="s">
        <v>139</v>
      </c>
      <c r="E123" s="42" t="s">
        <v>41</v>
      </c>
      <c r="F123" s="42" t="s">
        <v>37</v>
      </c>
      <c r="G123" s="2" t="s">
        <v>91</v>
      </c>
      <c r="H123" s="2" t="s">
        <v>50</v>
      </c>
      <c r="I123" s="60">
        <f>I124</f>
        <v>13</v>
      </c>
      <c r="J123" s="93">
        <f t="shared" si="8"/>
        <v>0</v>
      </c>
      <c r="K123" s="93">
        <f>K124</f>
        <v>13</v>
      </c>
    </row>
    <row r="124" spans="1:11" ht="25.5">
      <c r="A124" s="11" t="s">
        <v>63</v>
      </c>
      <c r="B124" s="42" t="s">
        <v>42</v>
      </c>
      <c r="C124" s="42" t="s">
        <v>77</v>
      </c>
      <c r="D124" s="42" t="s">
        <v>139</v>
      </c>
      <c r="E124" s="42" t="s">
        <v>41</v>
      </c>
      <c r="F124" s="42" t="s">
        <v>37</v>
      </c>
      <c r="G124" s="2" t="s">
        <v>91</v>
      </c>
      <c r="H124" s="2" t="s">
        <v>51</v>
      </c>
      <c r="I124" s="60">
        <v>13</v>
      </c>
      <c r="J124" s="93">
        <f t="shared" si="8"/>
        <v>0</v>
      </c>
      <c r="K124" s="93">
        <v>13</v>
      </c>
    </row>
    <row r="125" spans="1:11" ht="51.75">
      <c r="A125" s="36" t="s">
        <v>114</v>
      </c>
      <c r="B125" s="42" t="s">
        <v>42</v>
      </c>
      <c r="C125" s="42" t="s">
        <v>77</v>
      </c>
      <c r="D125" s="42" t="s">
        <v>139</v>
      </c>
      <c r="E125" s="42" t="s">
        <v>41</v>
      </c>
      <c r="F125" s="42" t="s">
        <v>40</v>
      </c>
      <c r="G125" s="42" t="s">
        <v>66</v>
      </c>
      <c r="H125" s="2" t="s">
        <v>39</v>
      </c>
      <c r="I125" s="60">
        <f t="shared" ref="I125:K126" si="12">I126</f>
        <v>166.8</v>
      </c>
      <c r="J125" s="93">
        <f t="shared" si="8"/>
        <v>0</v>
      </c>
      <c r="K125" s="93">
        <f t="shared" si="12"/>
        <v>166.8</v>
      </c>
    </row>
    <row r="126" spans="1:11">
      <c r="A126" s="11" t="s">
        <v>24</v>
      </c>
      <c r="B126" s="42" t="s">
        <v>42</v>
      </c>
      <c r="C126" s="42" t="s">
        <v>77</v>
      </c>
      <c r="D126" s="42" t="s">
        <v>139</v>
      </c>
      <c r="E126" s="42" t="s">
        <v>41</v>
      </c>
      <c r="F126" s="42" t="s">
        <v>40</v>
      </c>
      <c r="G126" s="42" t="s">
        <v>91</v>
      </c>
      <c r="H126" s="2" t="s">
        <v>39</v>
      </c>
      <c r="I126" s="60">
        <f t="shared" si="12"/>
        <v>166.8</v>
      </c>
      <c r="J126" s="93">
        <f t="shared" si="8"/>
        <v>0</v>
      </c>
      <c r="K126" s="93">
        <f t="shared" si="12"/>
        <v>166.8</v>
      </c>
    </row>
    <row r="127" spans="1:11" ht="25.5">
      <c r="A127" s="28" t="s">
        <v>101</v>
      </c>
      <c r="B127" s="42" t="s">
        <v>42</v>
      </c>
      <c r="C127" s="42" t="s">
        <v>77</v>
      </c>
      <c r="D127" s="42" t="s">
        <v>139</v>
      </c>
      <c r="E127" s="42" t="s">
        <v>41</v>
      </c>
      <c r="F127" s="42" t="s">
        <v>40</v>
      </c>
      <c r="G127" s="2" t="s">
        <v>91</v>
      </c>
      <c r="H127" s="2" t="s">
        <v>50</v>
      </c>
      <c r="I127" s="60">
        <f>I128</f>
        <v>166.8</v>
      </c>
      <c r="J127" s="93">
        <f t="shared" si="8"/>
        <v>0</v>
      </c>
      <c r="K127" s="93">
        <f>K128</f>
        <v>166.8</v>
      </c>
    </row>
    <row r="128" spans="1:11" ht="25.5">
      <c r="A128" s="11" t="s">
        <v>63</v>
      </c>
      <c r="B128" s="42" t="s">
        <v>42</v>
      </c>
      <c r="C128" s="42" t="s">
        <v>77</v>
      </c>
      <c r="D128" s="42" t="s">
        <v>139</v>
      </c>
      <c r="E128" s="42" t="s">
        <v>41</v>
      </c>
      <c r="F128" s="42" t="s">
        <v>40</v>
      </c>
      <c r="G128" s="2" t="s">
        <v>91</v>
      </c>
      <c r="H128" s="2" t="s">
        <v>51</v>
      </c>
      <c r="I128" s="60">
        <v>166.8</v>
      </c>
      <c r="J128" s="93">
        <f t="shared" si="8"/>
        <v>0</v>
      </c>
      <c r="K128" s="93">
        <v>166.8</v>
      </c>
    </row>
    <row r="129" spans="1:11">
      <c r="A129" s="41" t="s">
        <v>121</v>
      </c>
      <c r="B129" s="4" t="s">
        <v>42</v>
      </c>
      <c r="C129" s="4" t="s">
        <v>120</v>
      </c>
      <c r="D129" s="4" t="s">
        <v>38</v>
      </c>
      <c r="E129" s="4" t="s">
        <v>41</v>
      </c>
      <c r="F129" s="4" t="s">
        <v>38</v>
      </c>
      <c r="G129" s="4" t="s">
        <v>66</v>
      </c>
      <c r="H129" s="4" t="s">
        <v>39</v>
      </c>
      <c r="I129" s="59">
        <f>I130+I135</f>
        <v>564.5</v>
      </c>
      <c r="J129" s="92">
        <f t="shared" si="8"/>
        <v>600</v>
      </c>
      <c r="K129" s="92">
        <f>K130+K135</f>
        <v>1164.5</v>
      </c>
    </row>
    <row r="130" spans="1:11" ht="51.75">
      <c r="A130" s="36" t="s">
        <v>145</v>
      </c>
      <c r="B130" s="2" t="s">
        <v>42</v>
      </c>
      <c r="C130" s="2" t="s">
        <v>120</v>
      </c>
      <c r="D130" s="2" t="s">
        <v>144</v>
      </c>
      <c r="E130" s="2" t="s">
        <v>41</v>
      </c>
      <c r="F130" s="2" t="s">
        <v>38</v>
      </c>
      <c r="G130" s="2" t="s">
        <v>66</v>
      </c>
      <c r="H130" s="2" t="s">
        <v>39</v>
      </c>
      <c r="I130" s="60">
        <f t="shared" ref="I130:K131" si="13">I131</f>
        <v>14.5</v>
      </c>
      <c r="J130" s="93">
        <f t="shared" si="8"/>
        <v>0</v>
      </c>
      <c r="K130" s="93">
        <f t="shared" si="13"/>
        <v>14.5</v>
      </c>
    </row>
    <row r="131" spans="1:11" ht="26.25">
      <c r="A131" s="36" t="s">
        <v>146</v>
      </c>
      <c r="B131" s="2" t="s">
        <v>42</v>
      </c>
      <c r="C131" s="2" t="s">
        <v>120</v>
      </c>
      <c r="D131" s="2" t="s">
        <v>144</v>
      </c>
      <c r="E131" s="2" t="s">
        <v>41</v>
      </c>
      <c r="F131" s="2" t="s">
        <v>40</v>
      </c>
      <c r="G131" s="2" t="s">
        <v>66</v>
      </c>
      <c r="H131" s="2" t="s">
        <v>39</v>
      </c>
      <c r="I131" s="60">
        <f t="shared" si="13"/>
        <v>14.5</v>
      </c>
      <c r="J131" s="93">
        <f t="shared" si="8"/>
        <v>0</v>
      </c>
      <c r="K131" s="93">
        <f t="shared" si="13"/>
        <v>14.5</v>
      </c>
    </row>
    <row r="132" spans="1:11" ht="51.75">
      <c r="A132" s="36" t="s">
        <v>193</v>
      </c>
      <c r="B132" s="2" t="s">
        <v>42</v>
      </c>
      <c r="C132" s="2" t="s">
        <v>120</v>
      </c>
      <c r="D132" s="2" t="s">
        <v>144</v>
      </c>
      <c r="E132" s="2" t="s">
        <v>41</v>
      </c>
      <c r="F132" s="2" t="s">
        <v>40</v>
      </c>
      <c r="G132" s="2" t="s">
        <v>110</v>
      </c>
      <c r="H132" s="2" t="s">
        <v>39</v>
      </c>
      <c r="I132" s="60">
        <f>I133</f>
        <v>14.5</v>
      </c>
      <c r="J132" s="93">
        <f t="shared" si="8"/>
        <v>0</v>
      </c>
      <c r="K132" s="93">
        <f>K133</f>
        <v>14.5</v>
      </c>
    </row>
    <row r="133" spans="1:11">
      <c r="A133" s="36" t="s">
        <v>33</v>
      </c>
      <c r="B133" s="2" t="s">
        <v>42</v>
      </c>
      <c r="C133" s="2" t="s">
        <v>120</v>
      </c>
      <c r="D133" s="2" t="s">
        <v>144</v>
      </c>
      <c r="E133" s="2" t="s">
        <v>41</v>
      </c>
      <c r="F133" s="2" t="s">
        <v>40</v>
      </c>
      <c r="G133" s="2" t="s">
        <v>110</v>
      </c>
      <c r="H133" s="2" t="s">
        <v>97</v>
      </c>
      <c r="I133" s="60">
        <f>I134</f>
        <v>14.5</v>
      </c>
      <c r="J133" s="93">
        <f t="shared" si="8"/>
        <v>0</v>
      </c>
      <c r="K133" s="93">
        <f>K134</f>
        <v>14.5</v>
      </c>
    </row>
    <row r="134" spans="1:11">
      <c r="A134" s="40" t="s">
        <v>60</v>
      </c>
      <c r="B134" s="2" t="s">
        <v>42</v>
      </c>
      <c r="C134" s="2" t="s">
        <v>120</v>
      </c>
      <c r="D134" s="2" t="s">
        <v>144</v>
      </c>
      <c r="E134" s="2" t="s">
        <v>41</v>
      </c>
      <c r="F134" s="2" t="s">
        <v>40</v>
      </c>
      <c r="G134" s="2" t="s">
        <v>110</v>
      </c>
      <c r="H134" s="2" t="s">
        <v>98</v>
      </c>
      <c r="I134" s="60">
        <v>14.5</v>
      </c>
      <c r="J134" s="93">
        <f t="shared" si="8"/>
        <v>0</v>
      </c>
      <c r="K134" s="93">
        <v>14.5</v>
      </c>
    </row>
    <row r="135" spans="1:11" ht="39">
      <c r="A135" s="36" t="s">
        <v>159</v>
      </c>
      <c r="B135" s="43" t="s">
        <v>42</v>
      </c>
      <c r="C135" s="43" t="s">
        <v>120</v>
      </c>
      <c r="D135" s="43" t="s">
        <v>160</v>
      </c>
      <c r="E135" s="43" t="s">
        <v>41</v>
      </c>
      <c r="F135" s="43" t="s">
        <v>38</v>
      </c>
      <c r="G135" s="43" t="s">
        <v>66</v>
      </c>
      <c r="H135" s="43" t="s">
        <v>39</v>
      </c>
      <c r="I135" s="60">
        <f>I136</f>
        <v>550</v>
      </c>
      <c r="J135" s="93">
        <f t="shared" si="8"/>
        <v>600</v>
      </c>
      <c r="K135" s="93">
        <f>K136</f>
        <v>1150</v>
      </c>
    </row>
    <row r="136" spans="1:11" ht="39">
      <c r="A136" s="36" t="s">
        <v>95</v>
      </c>
      <c r="B136" s="43" t="s">
        <v>42</v>
      </c>
      <c r="C136" s="43" t="s">
        <v>120</v>
      </c>
      <c r="D136" s="43" t="s">
        <v>160</v>
      </c>
      <c r="E136" s="43" t="s">
        <v>41</v>
      </c>
      <c r="F136" s="43" t="s">
        <v>37</v>
      </c>
      <c r="G136" s="43" t="s">
        <v>66</v>
      </c>
      <c r="H136" s="43" t="s">
        <v>39</v>
      </c>
      <c r="I136" s="60">
        <f>I137</f>
        <v>550</v>
      </c>
      <c r="J136" s="93">
        <f t="shared" si="8"/>
        <v>600</v>
      </c>
      <c r="K136" s="93">
        <f>K137</f>
        <v>1150</v>
      </c>
    </row>
    <row r="137" spans="1:11" ht="27" customHeight="1">
      <c r="A137" s="14" t="s">
        <v>123</v>
      </c>
      <c r="B137" s="43" t="s">
        <v>42</v>
      </c>
      <c r="C137" s="43" t="s">
        <v>120</v>
      </c>
      <c r="D137" s="43" t="s">
        <v>160</v>
      </c>
      <c r="E137" s="43" t="s">
        <v>41</v>
      </c>
      <c r="F137" s="43" t="s">
        <v>37</v>
      </c>
      <c r="G137" s="43" t="s">
        <v>76</v>
      </c>
      <c r="H137" s="43" t="s">
        <v>39</v>
      </c>
      <c r="I137" s="60">
        <f>I138</f>
        <v>550</v>
      </c>
      <c r="J137" s="93">
        <f t="shared" si="8"/>
        <v>600</v>
      </c>
      <c r="K137" s="93">
        <f>K138</f>
        <v>1150</v>
      </c>
    </row>
    <row r="138" spans="1:11" ht="25.5">
      <c r="A138" s="28" t="s">
        <v>101</v>
      </c>
      <c r="B138" s="43" t="s">
        <v>42</v>
      </c>
      <c r="C138" s="43" t="s">
        <v>120</v>
      </c>
      <c r="D138" s="43" t="s">
        <v>160</v>
      </c>
      <c r="E138" s="43" t="s">
        <v>41</v>
      </c>
      <c r="F138" s="43" t="s">
        <v>37</v>
      </c>
      <c r="G138" s="43" t="s">
        <v>76</v>
      </c>
      <c r="H138" s="2" t="s">
        <v>50</v>
      </c>
      <c r="I138" s="60">
        <f>I139</f>
        <v>550</v>
      </c>
      <c r="J138" s="93">
        <f t="shared" ref="J138:J201" si="14">K138-I138</f>
        <v>600</v>
      </c>
      <c r="K138" s="93">
        <f>K139</f>
        <v>1150</v>
      </c>
    </row>
    <row r="139" spans="1:11" ht="25.5">
      <c r="A139" s="11" t="s">
        <v>63</v>
      </c>
      <c r="B139" s="43" t="s">
        <v>42</v>
      </c>
      <c r="C139" s="43" t="s">
        <v>120</v>
      </c>
      <c r="D139" s="43" t="s">
        <v>160</v>
      </c>
      <c r="E139" s="43" t="s">
        <v>41</v>
      </c>
      <c r="F139" s="43" t="s">
        <v>37</v>
      </c>
      <c r="G139" s="43" t="s">
        <v>76</v>
      </c>
      <c r="H139" s="2" t="s">
        <v>51</v>
      </c>
      <c r="I139" s="60">
        <f>300+250</f>
        <v>550</v>
      </c>
      <c r="J139" s="93">
        <f t="shared" si="14"/>
        <v>600</v>
      </c>
      <c r="K139" s="93">
        <f>300+250+600</f>
        <v>1150</v>
      </c>
    </row>
    <row r="140" spans="1:11">
      <c r="A140" s="24" t="s">
        <v>25</v>
      </c>
      <c r="B140" s="25" t="s">
        <v>46</v>
      </c>
      <c r="C140" s="25" t="s">
        <v>38</v>
      </c>
      <c r="D140" s="25" t="s">
        <v>38</v>
      </c>
      <c r="E140" s="25" t="s">
        <v>41</v>
      </c>
      <c r="F140" s="25" t="s">
        <v>38</v>
      </c>
      <c r="G140" s="25" t="s">
        <v>66</v>
      </c>
      <c r="H140" s="25" t="s">
        <v>39</v>
      </c>
      <c r="I140" s="58">
        <f>I141+I158+I175</f>
        <v>17734.399999999998</v>
      </c>
      <c r="J140" s="92">
        <f t="shared" si="14"/>
        <v>-594.29999999999927</v>
      </c>
      <c r="K140" s="92">
        <f>K141+K158+K175</f>
        <v>17140.099999999999</v>
      </c>
    </row>
    <row r="141" spans="1:11">
      <c r="A141" s="12" t="s">
        <v>26</v>
      </c>
      <c r="B141" s="18" t="s">
        <v>46</v>
      </c>
      <c r="C141" s="18" t="s">
        <v>37</v>
      </c>
      <c r="D141" s="18" t="s">
        <v>38</v>
      </c>
      <c r="E141" s="18" t="s">
        <v>41</v>
      </c>
      <c r="F141" s="18" t="s">
        <v>38</v>
      </c>
      <c r="G141" s="18" t="s">
        <v>66</v>
      </c>
      <c r="H141" s="18" t="s">
        <v>39</v>
      </c>
      <c r="I141" s="59">
        <f>I142+I148+I153</f>
        <v>2825.3</v>
      </c>
      <c r="J141" s="92">
        <f t="shared" si="14"/>
        <v>5.6999999999998181</v>
      </c>
      <c r="K141" s="92">
        <f>K142+K148+K153</f>
        <v>2831</v>
      </c>
    </row>
    <row r="142" spans="1:11" ht="39">
      <c r="A142" s="13" t="s">
        <v>161</v>
      </c>
      <c r="B142" s="19" t="s">
        <v>46</v>
      </c>
      <c r="C142" s="19" t="s">
        <v>37</v>
      </c>
      <c r="D142" s="19" t="s">
        <v>162</v>
      </c>
      <c r="E142" s="19" t="s">
        <v>41</v>
      </c>
      <c r="F142" s="19" t="s">
        <v>38</v>
      </c>
      <c r="G142" s="19" t="s">
        <v>66</v>
      </c>
      <c r="H142" s="19" t="s">
        <v>39</v>
      </c>
      <c r="I142" s="62">
        <f>I143</f>
        <v>458</v>
      </c>
      <c r="J142" s="93">
        <f t="shared" si="14"/>
        <v>0</v>
      </c>
      <c r="K142" s="93">
        <f>K143</f>
        <v>458</v>
      </c>
    </row>
    <row r="143" spans="1:11" ht="26.25">
      <c r="A143" s="13" t="s">
        <v>53</v>
      </c>
      <c r="B143" s="19" t="s">
        <v>46</v>
      </c>
      <c r="C143" s="19" t="s">
        <v>37</v>
      </c>
      <c r="D143" s="19" t="s">
        <v>162</v>
      </c>
      <c r="E143" s="19" t="s">
        <v>49</v>
      </c>
      <c r="F143" s="19" t="s">
        <v>38</v>
      </c>
      <c r="G143" s="19" t="s">
        <v>66</v>
      </c>
      <c r="H143" s="19" t="s">
        <v>39</v>
      </c>
      <c r="I143" s="62">
        <f t="shared" ref="I143:K145" si="15">I144</f>
        <v>458</v>
      </c>
      <c r="J143" s="93">
        <f t="shared" si="14"/>
        <v>0</v>
      </c>
      <c r="K143" s="93">
        <f t="shared" si="15"/>
        <v>458</v>
      </c>
    </row>
    <row r="144" spans="1:11" ht="25.5">
      <c r="A144" s="14" t="s">
        <v>92</v>
      </c>
      <c r="B144" s="19" t="s">
        <v>46</v>
      </c>
      <c r="C144" s="19" t="s">
        <v>37</v>
      </c>
      <c r="D144" s="19" t="s">
        <v>162</v>
      </c>
      <c r="E144" s="19" t="s">
        <v>49</v>
      </c>
      <c r="F144" s="19" t="s">
        <v>37</v>
      </c>
      <c r="G144" s="19" t="s">
        <v>66</v>
      </c>
      <c r="H144" s="19" t="s">
        <v>39</v>
      </c>
      <c r="I144" s="62">
        <f t="shared" si="15"/>
        <v>458</v>
      </c>
      <c r="J144" s="93">
        <f t="shared" si="14"/>
        <v>0</v>
      </c>
      <c r="K144" s="93">
        <f t="shared" si="15"/>
        <v>458</v>
      </c>
    </row>
    <row r="145" spans="1:11" ht="38.25">
      <c r="A145" s="14" t="s">
        <v>123</v>
      </c>
      <c r="B145" s="19" t="s">
        <v>46</v>
      </c>
      <c r="C145" s="19" t="s">
        <v>37</v>
      </c>
      <c r="D145" s="19" t="s">
        <v>162</v>
      </c>
      <c r="E145" s="19" t="s">
        <v>49</v>
      </c>
      <c r="F145" s="19" t="s">
        <v>37</v>
      </c>
      <c r="G145" s="19" t="s">
        <v>76</v>
      </c>
      <c r="H145" s="19" t="s">
        <v>39</v>
      </c>
      <c r="I145" s="62">
        <f t="shared" si="15"/>
        <v>458</v>
      </c>
      <c r="J145" s="93">
        <f t="shared" si="14"/>
        <v>0</v>
      </c>
      <c r="K145" s="93">
        <f t="shared" si="15"/>
        <v>458</v>
      </c>
    </row>
    <row r="146" spans="1:11" ht="25.5">
      <c r="A146" s="28" t="s">
        <v>101</v>
      </c>
      <c r="B146" s="19" t="s">
        <v>46</v>
      </c>
      <c r="C146" s="19" t="s">
        <v>37</v>
      </c>
      <c r="D146" s="19" t="s">
        <v>162</v>
      </c>
      <c r="E146" s="19" t="s">
        <v>49</v>
      </c>
      <c r="F146" s="19" t="s">
        <v>37</v>
      </c>
      <c r="G146" s="19" t="s">
        <v>76</v>
      </c>
      <c r="H146" s="19" t="s">
        <v>50</v>
      </c>
      <c r="I146" s="62">
        <f>I147</f>
        <v>458</v>
      </c>
      <c r="J146" s="93">
        <f t="shared" si="14"/>
        <v>0</v>
      </c>
      <c r="K146" s="93">
        <f>K147</f>
        <v>458</v>
      </c>
    </row>
    <row r="147" spans="1:11" ht="25.5">
      <c r="A147" s="11" t="s">
        <v>63</v>
      </c>
      <c r="B147" s="19" t="s">
        <v>46</v>
      </c>
      <c r="C147" s="19" t="s">
        <v>37</v>
      </c>
      <c r="D147" s="19" t="s">
        <v>162</v>
      </c>
      <c r="E147" s="19" t="s">
        <v>49</v>
      </c>
      <c r="F147" s="19" t="s">
        <v>37</v>
      </c>
      <c r="G147" s="19" t="s">
        <v>76</v>
      </c>
      <c r="H147" s="19" t="s">
        <v>51</v>
      </c>
      <c r="I147" s="62">
        <v>458</v>
      </c>
      <c r="J147" s="93">
        <f t="shared" si="14"/>
        <v>0</v>
      </c>
      <c r="K147" s="93">
        <v>458</v>
      </c>
    </row>
    <row r="148" spans="1:11" ht="26.25">
      <c r="A148" s="13" t="s">
        <v>27</v>
      </c>
      <c r="B148" s="33" t="s">
        <v>46</v>
      </c>
      <c r="C148" s="33" t="s">
        <v>37</v>
      </c>
      <c r="D148" s="33" t="s">
        <v>162</v>
      </c>
      <c r="E148" s="33" t="s">
        <v>57</v>
      </c>
      <c r="F148" s="33" t="s">
        <v>38</v>
      </c>
      <c r="G148" s="33" t="s">
        <v>66</v>
      </c>
      <c r="H148" s="33" t="s">
        <v>39</v>
      </c>
      <c r="I148" s="62">
        <f t="shared" ref="I148:K151" si="16">I149</f>
        <v>1226.7</v>
      </c>
      <c r="J148" s="93">
        <f t="shared" si="14"/>
        <v>0</v>
      </c>
      <c r="K148" s="93">
        <f t="shared" si="16"/>
        <v>1226.7</v>
      </c>
    </row>
    <row r="149" spans="1:11" ht="51.75">
      <c r="A149" s="13" t="s">
        <v>122</v>
      </c>
      <c r="B149" s="20" t="s">
        <v>46</v>
      </c>
      <c r="C149" s="20" t="s">
        <v>37</v>
      </c>
      <c r="D149" s="20" t="s">
        <v>162</v>
      </c>
      <c r="E149" s="20" t="s">
        <v>57</v>
      </c>
      <c r="F149" s="20" t="s">
        <v>37</v>
      </c>
      <c r="G149" s="20" t="s">
        <v>66</v>
      </c>
      <c r="H149" s="20" t="s">
        <v>39</v>
      </c>
      <c r="I149" s="62">
        <f t="shared" si="16"/>
        <v>1226.7</v>
      </c>
      <c r="J149" s="93">
        <f t="shared" si="14"/>
        <v>0</v>
      </c>
      <c r="K149" s="93">
        <f t="shared" si="16"/>
        <v>1226.7</v>
      </c>
    </row>
    <row r="150" spans="1:11">
      <c r="A150" s="13" t="s">
        <v>163</v>
      </c>
      <c r="B150" s="20" t="s">
        <v>46</v>
      </c>
      <c r="C150" s="20" t="s">
        <v>37</v>
      </c>
      <c r="D150" s="20" t="s">
        <v>162</v>
      </c>
      <c r="E150" s="20" t="s">
        <v>57</v>
      </c>
      <c r="F150" s="20" t="s">
        <v>37</v>
      </c>
      <c r="G150" s="20" t="s">
        <v>164</v>
      </c>
      <c r="H150" s="20" t="s">
        <v>39</v>
      </c>
      <c r="I150" s="62">
        <f t="shared" si="16"/>
        <v>1226.7</v>
      </c>
      <c r="J150" s="93">
        <f t="shared" si="14"/>
        <v>0</v>
      </c>
      <c r="K150" s="93">
        <f t="shared" si="16"/>
        <v>1226.7</v>
      </c>
    </row>
    <row r="151" spans="1:11">
      <c r="A151" s="6" t="s">
        <v>12</v>
      </c>
      <c r="B151" s="20" t="s">
        <v>46</v>
      </c>
      <c r="C151" s="20" t="s">
        <v>37</v>
      </c>
      <c r="D151" s="20" t="s">
        <v>162</v>
      </c>
      <c r="E151" s="20" t="s">
        <v>57</v>
      </c>
      <c r="F151" s="20" t="s">
        <v>37</v>
      </c>
      <c r="G151" s="20" t="s">
        <v>164</v>
      </c>
      <c r="H151" s="20" t="s">
        <v>55</v>
      </c>
      <c r="I151" s="62">
        <f t="shared" si="16"/>
        <v>1226.7</v>
      </c>
      <c r="J151" s="93">
        <f t="shared" si="14"/>
        <v>0</v>
      </c>
      <c r="K151" s="93">
        <f t="shared" si="16"/>
        <v>1226.7</v>
      </c>
    </row>
    <row r="152" spans="1:11" ht="51.75">
      <c r="A152" s="13" t="s">
        <v>108</v>
      </c>
      <c r="B152" s="20" t="s">
        <v>46</v>
      </c>
      <c r="C152" s="20" t="s">
        <v>37</v>
      </c>
      <c r="D152" s="20" t="s">
        <v>162</v>
      </c>
      <c r="E152" s="20" t="s">
        <v>57</v>
      </c>
      <c r="F152" s="20" t="s">
        <v>37</v>
      </c>
      <c r="G152" s="20" t="s">
        <v>164</v>
      </c>
      <c r="H152" s="20" t="s">
        <v>93</v>
      </c>
      <c r="I152" s="62">
        <v>1226.7</v>
      </c>
      <c r="J152" s="93">
        <f t="shared" si="14"/>
        <v>0</v>
      </c>
      <c r="K152" s="93">
        <v>1226.7</v>
      </c>
    </row>
    <row r="153" spans="1:11" ht="25.5">
      <c r="A153" s="11" t="s">
        <v>124</v>
      </c>
      <c r="B153" s="42" t="s">
        <v>46</v>
      </c>
      <c r="C153" s="42" t="s">
        <v>37</v>
      </c>
      <c r="D153" s="42" t="s">
        <v>162</v>
      </c>
      <c r="E153" s="37" t="s">
        <v>52</v>
      </c>
      <c r="F153" s="37" t="s">
        <v>38</v>
      </c>
      <c r="G153" s="37" t="s">
        <v>66</v>
      </c>
      <c r="H153" s="42" t="s">
        <v>39</v>
      </c>
      <c r="I153" s="62">
        <f t="shared" ref="I153:K155" si="17">I154</f>
        <v>1140.5999999999999</v>
      </c>
      <c r="J153" s="93">
        <f t="shared" si="14"/>
        <v>5.7000000000000455</v>
      </c>
      <c r="K153" s="93">
        <f t="shared" si="17"/>
        <v>1146.3</v>
      </c>
    </row>
    <row r="154" spans="1:11" ht="38.25">
      <c r="A154" s="11" t="s">
        <v>165</v>
      </c>
      <c r="B154" s="42" t="s">
        <v>46</v>
      </c>
      <c r="C154" s="42" t="s">
        <v>37</v>
      </c>
      <c r="D154" s="42" t="s">
        <v>162</v>
      </c>
      <c r="E154" s="37" t="s">
        <v>52</v>
      </c>
      <c r="F154" s="37" t="s">
        <v>37</v>
      </c>
      <c r="G154" s="37" t="s">
        <v>66</v>
      </c>
      <c r="H154" s="42" t="s">
        <v>39</v>
      </c>
      <c r="I154" s="62">
        <f t="shared" si="17"/>
        <v>1140.5999999999999</v>
      </c>
      <c r="J154" s="93">
        <f t="shared" si="14"/>
        <v>5.7000000000000455</v>
      </c>
      <c r="K154" s="93">
        <f t="shared" si="17"/>
        <v>1146.3</v>
      </c>
    </row>
    <row r="155" spans="1:11" ht="38.25">
      <c r="A155" s="11" t="s">
        <v>123</v>
      </c>
      <c r="B155" s="42" t="s">
        <v>46</v>
      </c>
      <c r="C155" s="42" t="s">
        <v>37</v>
      </c>
      <c r="D155" s="42" t="s">
        <v>162</v>
      </c>
      <c r="E155" s="37" t="s">
        <v>52</v>
      </c>
      <c r="F155" s="37" t="s">
        <v>37</v>
      </c>
      <c r="G155" s="37" t="s">
        <v>76</v>
      </c>
      <c r="H155" s="42" t="s">
        <v>39</v>
      </c>
      <c r="I155" s="62">
        <f t="shared" si="17"/>
        <v>1140.5999999999999</v>
      </c>
      <c r="J155" s="93">
        <f t="shared" si="14"/>
        <v>5.7000000000000455</v>
      </c>
      <c r="K155" s="93">
        <f t="shared" si="17"/>
        <v>1146.3</v>
      </c>
    </row>
    <row r="156" spans="1:11" ht="25.5">
      <c r="A156" s="28" t="s">
        <v>101</v>
      </c>
      <c r="B156" s="42" t="s">
        <v>46</v>
      </c>
      <c r="C156" s="42" t="s">
        <v>37</v>
      </c>
      <c r="D156" s="42" t="s">
        <v>162</v>
      </c>
      <c r="E156" s="37" t="s">
        <v>52</v>
      </c>
      <c r="F156" s="37" t="s">
        <v>37</v>
      </c>
      <c r="G156" s="37" t="s">
        <v>76</v>
      </c>
      <c r="H156" s="42" t="s">
        <v>50</v>
      </c>
      <c r="I156" s="62">
        <f>I157</f>
        <v>1140.5999999999999</v>
      </c>
      <c r="J156" s="93">
        <f t="shared" si="14"/>
        <v>5.7000000000000455</v>
      </c>
      <c r="K156" s="93">
        <f>K157</f>
        <v>1146.3</v>
      </c>
    </row>
    <row r="157" spans="1:11" ht="25.5">
      <c r="A157" s="11" t="s">
        <v>63</v>
      </c>
      <c r="B157" s="42" t="s">
        <v>46</v>
      </c>
      <c r="C157" s="42" t="s">
        <v>37</v>
      </c>
      <c r="D157" s="42" t="s">
        <v>162</v>
      </c>
      <c r="E157" s="37" t="s">
        <v>52</v>
      </c>
      <c r="F157" s="37" t="s">
        <v>37</v>
      </c>
      <c r="G157" s="37" t="s">
        <v>76</v>
      </c>
      <c r="H157" s="42" t="s">
        <v>51</v>
      </c>
      <c r="I157" s="62">
        <v>1140.5999999999999</v>
      </c>
      <c r="J157" s="93">
        <f t="shared" si="14"/>
        <v>5.7000000000000455</v>
      </c>
      <c r="K157" s="93">
        <f>1140.6+5.7</f>
        <v>1146.3</v>
      </c>
    </row>
    <row r="158" spans="1:11">
      <c r="A158" s="10" t="s">
        <v>28</v>
      </c>
      <c r="B158" s="4" t="s">
        <v>46</v>
      </c>
      <c r="C158" s="4" t="s">
        <v>40</v>
      </c>
      <c r="D158" s="4" t="s">
        <v>38</v>
      </c>
      <c r="E158" s="4" t="s">
        <v>41</v>
      </c>
      <c r="F158" s="4" t="s">
        <v>38</v>
      </c>
      <c r="G158" s="4" t="s">
        <v>66</v>
      </c>
      <c r="H158" s="4" t="s">
        <v>39</v>
      </c>
      <c r="I158" s="59">
        <f>I159</f>
        <v>10624.3</v>
      </c>
      <c r="J158" s="92">
        <f t="shared" si="14"/>
        <v>0</v>
      </c>
      <c r="K158" s="92">
        <f>K159</f>
        <v>10624.3</v>
      </c>
    </row>
    <row r="159" spans="1:11" ht="38.25">
      <c r="A159" s="1" t="s">
        <v>161</v>
      </c>
      <c r="B159" s="20" t="s">
        <v>46</v>
      </c>
      <c r="C159" s="20" t="s">
        <v>40</v>
      </c>
      <c r="D159" s="20" t="s">
        <v>162</v>
      </c>
      <c r="E159" s="20" t="s">
        <v>41</v>
      </c>
      <c r="F159" s="20" t="s">
        <v>38</v>
      </c>
      <c r="G159" s="20" t="s">
        <v>66</v>
      </c>
      <c r="H159" s="20" t="s">
        <v>39</v>
      </c>
      <c r="I159" s="62">
        <f>I160+I165+I170</f>
        <v>10624.3</v>
      </c>
      <c r="J159" s="93">
        <f t="shared" si="14"/>
        <v>0</v>
      </c>
      <c r="K159" s="93">
        <f>K160+K165+K170</f>
        <v>10624.3</v>
      </c>
    </row>
    <row r="160" spans="1:11" ht="25.5">
      <c r="A160" s="1" t="s">
        <v>62</v>
      </c>
      <c r="B160" s="20" t="s">
        <v>46</v>
      </c>
      <c r="C160" s="20" t="s">
        <v>40</v>
      </c>
      <c r="D160" s="20" t="s">
        <v>162</v>
      </c>
      <c r="E160" s="20" t="s">
        <v>43</v>
      </c>
      <c r="F160" s="20" t="s">
        <v>38</v>
      </c>
      <c r="G160" s="20" t="s">
        <v>66</v>
      </c>
      <c r="H160" s="20" t="s">
        <v>39</v>
      </c>
      <c r="I160" s="62">
        <f t="shared" ref="I160:K160" si="18">I161</f>
        <v>1214</v>
      </c>
      <c r="J160" s="93">
        <f t="shared" si="14"/>
        <v>0</v>
      </c>
      <c r="K160" s="93">
        <f t="shared" si="18"/>
        <v>1214</v>
      </c>
    </row>
    <row r="161" spans="1:11" ht="38.25">
      <c r="A161" s="1" t="s">
        <v>94</v>
      </c>
      <c r="B161" s="20" t="s">
        <v>46</v>
      </c>
      <c r="C161" s="20" t="s">
        <v>40</v>
      </c>
      <c r="D161" s="20" t="s">
        <v>162</v>
      </c>
      <c r="E161" s="20" t="s">
        <v>43</v>
      </c>
      <c r="F161" s="20" t="s">
        <v>37</v>
      </c>
      <c r="G161" s="20" t="s">
        <v>66</v>
      </c>
      <c r="H161" s="20" t="s">
        <v>39</v>
      </c>
      <c r="I161" s="62">
        <f>I162</f>
        <v>1214</v>
      </c>
      <c r="J161" s="93">
        <f t="shared" si="14"/>
        <v>0</v>
      </c>
      <c r="K161" s="93">
        <f>K162</f>
        <v>1214</v>
      </c>
    </row>
    <row r="162" spans="1:11" ht="38.25">
      <c r="A162" s="11" t="s">
        <v>123</v>
      </c>
      <c r="B162" s="20" t="s">
        <v>46</v>
      </c>
      <c r="C162" s="20" t="s">
        <v>40</v>
      </c>
      <c r="D162" s="20" t="s">
        <v>162</v>
      </c>
      <c r="E162" s="20" t="s">
        <v>43</v>
      </c>
      <c r="F162" s="20" t="s">
        <v>37</v>
      </c>
      <c r="G162" s="37" t="s">
        <v>76</v>
      </c>
      <c r="H162" s="20" t="s">
        <v>39</v>
      </c>
      <c r="I162" s="62">
        <f>I163</f>
        <v>1214</v>
      </c>
      <c r="J162" s="93">
        <f t="shared" si="14"/>
        <v>0</v>
      </c>
      <c r="K162" s="93">
        <f>K163</f>
        <v>1214</v>
      </c>
    </row>
    <row r="163" spans="1:11" ht="25.5">
      <c r="A163" s="28" t="s">
        <v>101</v>
      </c>
      <c r="B163" s="20" t="s">
        <v>46</v>
      </c>
      <c r="C163" s="20" t="s">
        <v>40</v>
      </c>
      <c r="D163" s="20" t="s">
        <v>162</v>
      </c>
      <c r="E163" s="20" t="s">
        <v>43</v>
      </c>
      <c r="F163" s="20" t="s">
        <v>37</v>
      </c>
      <c r="G163" s="37" t="s">
        <v>76</v>
      </c>
      <c r="H163" s="20" t="s">
        <v>50</v>
      </c>
      <c r="I163" s="62">
        <f>I164</f>
        <v>1214</v>
      </c>
      <c r="J163" s="93">
        <f t="shared" si="14"/>
        <v>0</v>
      </c>
      <c r="K163" s="93">
        <f>K164</f>
        <v>1214</v>
      </c>
    </row>
    <row r="164" spans="1:11" ht="25.5">
      <c r="A164" s="11" t="s">
        <v>63</v>
      </c>
      <c r="B164" s="20" t="s">
        <v>46</v>
      </c>
      <c r="C164" s="20" t="s">
        <v>40</v>
      </c>
      <c r="D164" s="20" t="s">
        <v>162</v>
      </c>
      <c r="E164" s="20" t="s">
        <v>43</v>
      </c>
      <c r="F164" s="20" t="s">
        <v>37</v>
      </c>
      <c r="G164" s="37" t="s">
        <v>76</v>
      </c>
      <c r="H164" s="20" t="s">
        <v>51</v>
      </c>
      <c r="I164" s="62">
        <v>1214</v>
      </c>
      <c r="J164" s="93">
        <f t="shared" si="14"/>
        <v>0</v>
      </c>
      <c r="K164" s="93">
        <v>1214</v>
      </c>
    </row>
    <row r="165" spans="1:11" ht="26.25">
      <c r="A165" s="13" t="s">
        <v>27</v>
      </c>
      <c r="B165" s="57" t="s">
        <v>46</v>
      </c>
      <c r="C165" s="57" t="s">
        <v>40</v>
      </c>
      <c r="D165" s="57" t="s">
        <v>162</v>
      </c>
      <c r="E165" s="57" t="s">
        <v>57</v>
      </c>
      <c r="F165" s="57" t="s">
        <v>38</v>
      </c>
      <c r="G165" s="57" t="s">
        <v>66</v>
      </c>
      <c r="H165" s="37" t="s">
        <v>39</v>
      </c>
      <c r="I165" s="62">
        <f t="shared" ref="I165:K166" si="19">I166</f>
        <v>9257.2999999999993</v>
      </c>
      <c r="J165" s="93">
        <f t="shared" si="14"/>
        <v>0</v>
      </c>
      <c r="K165" s="93">
        <f t="shared" si="19"/>
        <v>9257.2999999999993</v>
      </c>
    </row>
    <row r="166" spans="1:11" ht="51.75">
      <c r="A166" s="13" t="s">
        <v>122</v>
      </c>
      <c r="B166" s="37" t="s">
        <v>46</v>
      </c>
      <c r="C166" s="37" t="s">
        <v>40</v>
      </c>
      <c r="D166" s="37" t="s">
        <v>162</v>
      </c>
      <c r="E166" s="37" t="s">
        <v>57</v>
      </c>
      <c r="F166" s="37" t="s">
        <v>37</v>
      </c>
      <c r="G166" s="37" t="s">
        <v>66</v>
      </c>
      <c r="H166" s="37" t="s">
        <v>39</v>
      </c>
      <c r="I166" s="62">
        <f t="shared" si="19"/>
        <v>9257.2999999999993</v>
      </c>
      <c r="J166" s="93">
        <f t="shared" si="14"/>
        <v>0</v>
      </c>
      <c r="K166" s="93">
        <f t="shared" si="19"/>
        <v>9257.2999999999993</v>
      </c>
    </row>
    <row r="167" spans="1:11">
      <c r="A167" s="13" t="s">
        <v>163</v>
      </c>
      <c r="B167" s="37" t="s">
        <v>46</v>
      </c>
      <c r="C167" s="37" t="s">
        <v>40</v>
      </c>
      <c r="D167" s="37" t="s">
        <v>162</v>
      </c>
      <c r="E167" s="37" t="s">
        <v>57</v>
      </c>
      <c r="F167" s="37" t="s">
        <v>37</v>
      </c>
      <c r="G167" s="37" t="s">
        <v>164</v>
      </c>
      <c r="H167" s="37" t="s">
        <v>39</v>
      </c>
      <c r="I167" s="62">
        <f>I168</f>
        <v>9257.2999999999993</v>
      </c>
      <c r="J167" s="93">
        <f t="shared" si="14"/>
        <v>0</v>
      </c>
      <c r="K167" s="93">
        <f>K168</f>
        <v>9257.2999999999993</v>
      </c>
    </row>
    <row r="168" spans="1:11">
      <c r="A168" s="6" t="s">
        <v>12</v>
      </c>
      <c r="B168" s="20" t="s">
        <v>46</v>
      </c>
      <c r="C168" s="20" t="s">
        <v>40</v>
      </c>
      <c r="D168" s="20" t="s">
        <v>162</v>
      </c>
      <c r="E168" s="37" t="s">
        <v>57</v>
      </c>
      <c r="F168" s="37" t="s">
        <v>37</v>
      </c>
      <c r="G168" s="37" t="s">
        <v>164</v>
      </c>
      <c r="H168" s="20" t="s">
        <v>55</v>
      </c>
      <c r="I168" s="62">
        <f>I169</f>
        <v>9257.2999999999993</v>
      </c>
      <c r="J168" s="93">
        <f t="shared" si="14"/>
        <v>0</v>
      </c>
      <c r="K168" s="93">
        <f>K169</f>
        <v>9257.2999999999993</v>
      </c>
    </row>
    <row r="169" spans="1:11" ht="51.75">
      <c r="A169" s="13" t="s">
        <v>108</v>
      </c>
      <c r="B169" s="20" t="s">
        <v>46</v>
      </c>
      <c r="C169" s="20" t="s">
        <v>40</v>
      </c>
      <c r="D169" s="20" t="s">
        <v>162</v>
      </c>
      <c r="E169" s="37" t="s">
        <v>57</v>
      </c>
      <c r="F169" s="37" t="s">
        <v>37</v>
      </c>
      <c r="G169" s="37" t="s">
        <v>164</v>
      </c>
      <c r="H169" s="20" t="s">
        <v>93</v>
      </c>
      <c r="I169" s="62">
        <v>9257.2999999999993</v>
      </c>
      <c r="J169" s="93">
        <f t="shared" si="14"/>
        <v>0</v>
      </c>
      <c r="K169" s="93">
        <v>9257.2999999999993</v>
      </c>
    </row>
    <row r="170" spans="1:11" ht="25.5">
      <c r="A170" s="51" t="s">
        <v>124</v>
      </c>
      <c r="B170" s="2" t="s">
        <v>46</v>
      </c>
      <c r="C170" s="2" t="s">
        <v>40</v>
      </c>
      <c r="D170" s="42" t="s">
        <v>162</v>
      </c>
      <c r="E170" s="37" t="s">
        <v>52</v>
      </c>
      <c r="F170" s="37" t="s">
        <v>38</v>
      </c>
      <c r="G170" s="37" t="s">
        <v>66</v>
      </c>
      <c r="H170" s="2" t="s">
        <v>39</v>
      </c>
      <c r="I170" s="62">
        <f t="shared" ref="I170:K172" si="20">I171</f>
        <v>153</v>
      </c>
      <c r="J170" s="93">
        <f t="shared" si="14"/>
        <v>0</v>
      </c>
      <c r="K170" s="93">
        <f t="shared" si="20"/>
        <v>153</v>
      </c>
    </row>
    <row r="171" spans="1:11" ht="38.25">
      <c r="A171" s="51" t="s">
        <v>167</v>
      </c>
      <c r="B171" s="2" t="s">
        <v>46</v>
      </c>
      <c r="C171" s="2" t="s">
        <v>40</v>
      </c>
      <c r="D171" s="42" t="s">
        <v>162</v>
      </c>
      <c r="E171" s="37" t="s">
        <v>52</v>
      </c>
      <c r="F171" s="37" t="s">
        <v>40</v>
      </c>
      <c r="G171" s="37" t="s">
        <v>66</v>
      </c>
      <c r="H171" s="2" t="s">
        <v>39</v>
      </c>
      <c r="I171" s="62">
        <f t="shared" si="20"/>
        <v>153</v>
      </c>
      <c r="J171" s="93">
        <f t="shared" si="14"/>
        <v>0</v>
      </c>
      <c r="K171" s="93">
        <f t="shared" si="20"/>
        <v>153</v>
      </c>
    </row>
    <row r="172" spans="1:11" ht="39">
      <c r="A172" s="36" t="s">
        <v>123</v>
      </c>
      <c r="B172" s="2" t="s">
        <v>46</v>
      </c>
      <c r="C172" s="2" t="s">
        <v>40</v>
      </c>
      <c r="D172" s="42" t="s">
        <v>162</v>
      </c>
      <c r="E172" s="37" t="s">
        <v>52</v>
      </c>
      <c r="F172" s="37" t="s">
        <v>40</v>
      </c>
      <c r="G172" s="37" t="s">
        <v>76</v>
      </c>
      <c r="H172" s="2" t="s">
        <v>39</v>
      </c>
      <c r="I172" s="62">
        <f t="shared" si="20"/>
        <v>153</v>
      </c>
      <c r="J172" s="93">
        <f t="shared" si="14"/>
        <v>0</v>
      </c>
      <c r="K172" s="93">
        <f t="shared" si="20"/>
        <v>153</v>
      </c>
    </row>
    <row r="173" spans="1:11" ht="25.5">
      <c r="A173" s="28" t="s">
        <v>101</v>
      </c>
      <c r="B173" s="37" t="s">
        <v>46</v>
      </c>
      <c r="C173" s="37" t="s">
        <v>40</v>
      </c>
      <c r="D173" s="37" t="s">
        <v>162</v>
      </c>
      <c r="E173" s="37" t="s">
        <v>52</v>
      </c>
      <c r="F173" s="37" t="s">
        <v>40</v>
      </c>
      <c r="G173" s="37" t="s">
        <v>76</v>
      </c>
      <c r="H173" s="20" t="s">
        <v>50</v>
      </c>
      <c r="I173" s="62">
        <f>I174</f>
        <v>153</v>
      </c>
      <c r="J173" s="93">
        <f t="shared" si="14"/>
        <v>0</v>
      </c>
      <c r="K173" s="93">
        <f>K174</f>
        <v>153</v>
      </c>
    </row>
    <row r="174" spans="1:11" ht="25.5">
      <c r="A174" s="11" t="s">
        <v>63</v>
      </c>
      <c r="B174" s="37" t="s">
        <v>46</v>
      </c>
      <c r="C174" s="37" t="s">
        <v>40</v>
      </c>
      <c r="D174" s="37" t="s">
        <v>162</v>
      </c>
      <c r="E174" s="37" t="s">
        <v>52</v>
      </c>
      <c r="F174" s="37" t="s">
        <v>40</v>
      </c>
      <c r="G174" s="37" t="s">
        <v>76</v>
      </c>
      <c r="H174" s="20" t="s">
        <v>51</v>
      </c>
      <c r="I174" s="62">
        <v>153</v>
      </c>
      <c r="J174" s="93">
        <f t="shared" si="14"/>
        <v>0</v>
      </c>
      <c r="K174" s="93">
        <v>153</v>
      </c>
    </row>
    <row r="175" spans="1:11">
      <c r="A175" s="10" t="s">
        <v>29</v>
      </c>
      <c r="B175" s="4" t="s">
        <v>46</v>
      </c>
      <c r="C175" s="4" t="s">
        <v>44</v>
      </c>
      <c r="D175" s="4" t="s">
        <v>38</v>
      </c>
      <c r="E175" s="4" t="s">
        <v>41</v>
      </c>
      <c r="F175" s="4" t="s">
        <v>38</v>
      </c>
      <c r="G175" s="4" t="s">
        <v>66</v>
      </c>
      <c r="H175" s="4" t="s">
        <v>39</v>
      </c>
      <c r="I175" s="59">
        <f>I176+I185+I190</f>
        <v>4284.8</v>
      </c>
      <c r="J175" s="92">
        <f t="shared" si="14"/>
        <v>-600</v>
      </c>
      <c r="K175" s="92">
        <f>K176+K185+K190</f>
        <v>3684.8</v>
      </c>
    </row>
    <row r="176" spans="1:11" ht="39">
      <c r="A176" s="6" t="s">
        <v>175</v>
      </c>
      <c r="B176" s="43" t="s">
        <v>46</v>
      </c>
      <c r="C176" s="43" t="s">
        <v>44</v>
      </c>
      <c r="D176" s="43" t="s">
        <v>133</v>
      </c>
      <c r="E176" s="43" t="s">
        <v>41</v>
      </c>
      <c r="F176" s="43" t="s">
        <v>38</v>
      </c>
      <c r="G176" s="43" t="s">
        <v>66</v>
      </c>
      <c r="H176" s="43" t="s">
        <v>39</v>
      </c>
      <c r="I176" s="60">
        <f>I177+I181</f>
        <v>2646.9</v>
      </c>
      <c r="J176" s="93">
        <f t="shared" si="14"/>
        <v>-84</v>
      </c>
      <c r="K176" s="93">
        <f>K177+K181</f>
        <v>2562.9</v>
      </c>
    </row>
    <row r="177" spans="1:11" ht="26.25" customHeight="1">
      <c r="A177" s="6" t="s">
        <v>134</v>
      </c>
      <c r="B177" s="43" t="s">
        <v>46</v>
      </c>
      <c r="C177" s="43" t="s">
        <v>44</v>
      </c>
      <c r="D177" s="43" t="s">
        <v>133</v>
      </c>
      <c r="E177" s="43" t="s">
        <v>41</v>
      </c>
      <c r="F177" s="43" t="s">
        <v>37</v>
      </c>
      <c r="G177" s="43" t="s">
        <v>66</v>
      </c>
      <c r="H177" s="43" t="s">
        <v>39</v>
      </c>
      <c r="I177" s="60">
        <f>I178</f>
        <v>400</v>
      </c>
      <c r="J177" s="93">
        <f t="shared" si="14"/>
        <v>0</v>
      </c>
      <c r="K177" s="93">
        <f>K178</f>
        <v>400</v>
      </c>
    </row>
    <row r="178" spans="1:11" ht="27.75" customHeight="1">
      <c r="A178" s="36" t="s">
        <v>123</v>
      </c>
      <c r="B178" s="43" t="s">
        <v>46</v>
      </c>
      <c r="C178" s="43" t="s">
        <v>44</v>
      </c>
      <c r="D178" s="43" t="s">
        <v>133</v>
      </c>
      <c r="E178" s="43" t="s">
        <v>41</v>
      </c>
      <c r="F178" s="43" t="s">
        <v>37</v>
      </c>
      <c r="G178" s="43" t="s">
        <v>76</v>
      </c>
      <c r="H178" s="43" t="s">
        <v>39</v>
      </c>
      <c r="I178" s="60">
        <f>I179</f>
        <v>400</v>
      </c>
      <c r="J178" s="93">
        <f t="shared" si="14"/>
        <v>0</v>
      </c>
      <c r="K178" s="93">
        <f>K179</f>
        <v>400</v>
      </c>
    </row>
    <row r="179" spans="1:11" ht="26.25">
      <c r="A179" s="6" t="s">
        <v>101</v>
      </c>
      <c r="B179" s="43" t="s">
        <v>46</v>
      </c>
      <c r="C179" s="43" t="s">
        <v>44</v>
      </c>
      <c r="D179" s="43" t="s">
        <v>133</v>
      </c>
      <c r="E179" s="43" t="s">
        <v>41</v>
      </c>
      <c r="F179" s="43" t="s">
        <v>37</v>
      </c>
      <c r="G179" s="43" t="s">
        <v>76</v>
      </c>
      <c r="H179" s="2" t="s">
        <v>50</v>
      </c>
      <c r="I179" s="60">
        <f>I180</f>
        <v>400</v>
      </c>
      <c r="J179" s="93">
        <f t="shared" si="14"/>
        <v>0</v>
      </c>
      <c r="K179" s="93">
        <f>K180</f>
        <v>400</v>
      </c>
    </row>
    <row r="180" spans="1:11" ht="26.25">
      <c r="A180" s="6" t="s">
        <v>63</v>
      </c>
      <c r="B180" s="43" t="s">
        <v>46</v>
      </c>
      <c r="C180" s="43" t="s">
        <v>44</v>
      </c>
      <c r="D180" s="43" t="s">
        <v>133</v>
      </c>
      <c r="E180" s="43" t="s">
        <v>41</v>
      </c>
      <c r="F180" s="43" t="s">
        <v>37</v>
      </c>
      <c r="G180" s="43" t="s">
        <v>76</v>
      </c>
      <c r="H180" s="2" t="s">
        <v>51</v>
      </c>
      <c r="I180" s="60">
        <v>400</v>
      </c>
      <c r="J180" s="93">
        <f t="shared" si="14"/>
        <v>0</v>
      </c>
      <c r="K180" s="93">
        <v>400</v>
      </c>
    </row>
    <row r="181" spans="1:11" ht="39">
      <c r="A181" s="6" t="s">
        <v>135</v>
      </c>
      <c r="B181" s="43" t="s">
        <v>46</v>
      </c>
      <c r="C181" s="43" t="s">
        <v>44</v>
      </c>
      <c r="D181" s="43" t="s">
        <v>133</v>
      </c>
      <c r="E181" s="43" t="s">
        <v>41</v>
      </c>
      <c r="F181" s="43" t="s">
        <v>40</v>
      </c>
      <c r="G181" s="43" t="s">
        <v>66</v>
      </c>
      <c r="H181" s="43" t="s">
        <v>39</v>
      </c>
      <c r="I181" s="60">
        <f t="shared" ref="I181:K182" si="21">I182</f>
        <v>2246.9</v>
      </c>
      <c r="J181" s="93">
        <f t="shared" si="14"/>
        <v>-84</v>
      </c>
      <c r="K181" s="93">
        <f t="shared" si="21"/>
        <v>2162.9</v>
      </c>
    </row>
    <row r="182" spans="1:11" ht="32.25" customHeight="1">
      <c r="A182" s="36" t="s">
        <v>123</v>
      </c>
      <c r="B182" s="43" t="s">
        <v>46</v>
      </c>
      <c r="C182" s="43" t="s">
        <v>44</v>
      </c>
      <c r="D182" s="43" t="s">
        <v>133</v>
      </c>
      <c r="E182" s="43" t="s">
        <v>41</v>
      </c>
      <c r="F182" s="43" t="s">
        <v>40</v>
      </c>
      <c r="G182" s="43" t="s">
        <v>76</v>
      </c>
      <c r="H182" s="43" t="s">
        <v>39</v>
      </c>
      <c r="I182" s="60">
        <f t="shared" si="21"/>
        <v>2246.9</v>
      </c>
      <c r="J182" s="93">
        <f t="shared" si="14"/>
        <v>-84</v>
      </c>
      <c r="K182" s="93">
        <f t="shared" si="21"/>
        <v>2162.9</v>
      </c>
    </row>
    <row r="183" spans="1:11" ht="26.25">
      <c r="A183" s="6" t="s">
        <v>101</v>
      </c>
      <c r="B183" s="43" t="s">
        <v>46</v>
      </c>
      <c r="C183" s="43" t="s">
        <v>44</v>
      </c>
      <c r="D183" s="43" t="s">
        <v>133</v>
      </c>
      <c r="E183" s="43" t="s">
        <v>41</v>
      </c>
      <c r="F183" s="43" t="s">
        <v>40</v>
      </c>
      <c r="G183" s="43" t="s">
        <v>76</v>
      </c>
      <c r="H183" s="43" t="s">
        <v>50</v>
      </c>
      <c r="I183" s="60">
        <f>I184</f>
        <v>2246.9</v>
      </c>
      <c r="J183" s="93">
        <f t="shared" si="14"/>
        <v>-84</v>
      </c>
      <c r="K183" s="93">
        <f>K184</f>
        <v>2162.9</v>
      </c>
    </row>
    <row r="184" spans="1:11" ht="26.25">
      <c r="A184" s="6" t="s">
        <v>63</v>
      </c>
      <c r="B184" s="43" t="s">
        <v>46</v>
      </c>
      <c r="C184" s="43" t="s">
        <v>44</v>
      </c>
      <c r="D184" s="43" t="s">
        <v>133</v>
      </c>
      <c r="E184" s="43" t="s">
        <v>41</v>
      </c>
      <c r="F184" s="43" t="s">
        <v>40</v>
      </c>
      <c r="G184" s="43" t="s">
        <v>76</v>
      </c>
      <c r="H184" s="43" t="s">
        <v>51</v>
      </c>
      <c r="I184" s="60">
        <v>2246.9</v>
      </c>
      <c r="J184" s="93">
        <f t="shared" si="14"/>
        <v>-84</v>
      </c>
      <c r="K184" s="93">
        <v>2162.9</v>
      </c>
    </row>
    <row r="185" spans="1:11" ht="33.75" customHeight="1">
      <c r="A185" s="36" t="s">
        <v>159</v>
      </c>
      <c r="B185" s="43" t="s">
        <v>46</v>
      </c>
      <c r="C185" s="43" t="s">
        <v>44</v>
      </c>
      <c r="D185" s="43" t="s">
        <v>160</v>
      </c>
      <c r="E185" s="43" t="s">
        <v>41</v>
      </c>
      <c r="F185" s="43" t="s">
        <v>38</v>
      </c>
      <c r="G185" s="43" t="s">
        <v>66</v>
      </c>
      <c r="H185" s="43" t="s">
        <v>39</v>
      </c>
      <c r="I185" s="60">
        <f t="shared" ref="I185:K186" si="22">I186</f>
        <v>1007.9</v>
      </c>
      <c r="J185" s="93">
        <f t="shared" si="14"/>
        <v>84.000000000000114</v>
      </c>
      <c r="K185" s="93">
        <f t="shared" si="22"/>
        <v>1091.9000000000001</v>
      </c>
    </row>
    <row r="186" spans="1:11" ht="39">
      <c r="A186" s="36" t="s">
        <v>95</v>
      </c>
      <c r="B186" s="43" t="s">
        <v>46</v>
      </c>
      <c r="C186" s="43" t="s">
        <v>44</v>
      </c>
      <c r="D186" s="43" t="s">
        <v>160</v>
      </c>
      <c r="E186" s="43" t="s">
        <v>41</v>
      </c>
      <c r="F186" s="43" t="s">
        <v>37</v>
      </c>
      <c r="G186" s="43" t="s">
        <v>66</v>
      </c>
      <c r="H186" s="43" t="s">
        <v>39</v>
      </c>
      <c r="I186" s="60">
        <f t="shared" si="22"/>
        <v>1007.9</v>
      </c>
      <c r="J186" s="93">
        <f t="shared" si="14"/>
        <v>84.000000000000114</v>
      </c>
      <c r="K186" s="93">
        <f t="shared" si="22"/>
        <v>1091.9000000000001</v>
      </c>
    </row>
    <row r="187" spans="1:11" ht="30.75" customHeight="1">
      <c r="A187" s="36" t="s">
        <v>123</v>
      </c>
      <c r="B187" s="43" t="s">
        <v>46</v>
      </c>
      <c r="C187" s="43" t="s">
        <v>44</v>
      </c>
      <c r="D187" s="43" t="s">
        <v>160</v>
      </c>
      <c r="E187" s="43" t="s">
        <v>41</v>
      </c>
      <c r="F187" s="43" t="s">
        <v>37</v>
      </c>
      <c r="G187" s="43" t="s">
        <v>76</v>
      </c>
      <c r="H187" s="43" t="s">
        <v>39</v>
      </c>
      <c r="I187" s="60">
        <f>I188</f>
        <v>1007.9</v>
      </c>
      <c r="J187" s="93">
        <f t="shared" si="14"/>
        <v>84.000000000000114</v>
      </c>
      <c r="K187" s="93">
        <f>K188</f>
        <v>1091.9000000000001</v>
      </c>
    </row>
    <row r="188" spans="1:11" ht="30.75" customHeight="1">
      <c r="A188" s="6" t="s">
        <v>101</v>
      </c>
      <c r="B188" s="43" t="s">
        <v>46</v>
      </c>
      <c r="C188" s="43" t="s">
        <v>44</v>
      </c>
      <c r="D188" s="43" t="s">
        <v>160</v>
      </c>
      <c r="E188" s="43" t="s">
        <v>41</v>
      </c>
      <c r="F188" s="43" t="s">
        <v>37</v>
      </c>
      <c r="G188" s="43" t="s">
        <v>76</v>
      </c>
      <c r="H188" s="43" t="s">
        <v>50</v>
      </c>
      <c r="I188" s="60">
        <f>I189</f>
        <v>1007.9</v>
      </c>
      <c r="J188" s="93">
        <f t="shared" si="14"/>
        <v>84.000000000000114</v>
      </c>
      <c r="K188" s="93">
        <f>K189</f>
        <v>1091.9000000000001</v>
      </c>
    </row>
    <row r="189" spans="1:11" ht="26.25">
      <c r="A189" s="36" t="s">
        <v>63</v>
      </c>
      <c r="B189" s="43" t="s">
        <v>46</v>
      </c>
      <c r="C189" s="43" t="s">
        <v>44</v>
      </c>
      <c r="D189" s="43" t="s">
        <v>160</v>
      </c>
      <c r="E189" s="43" t="s">
        <v>41</v>
      </c>
      <c r="F189" s="43" t="s">
        <v>37</v>
      </c>
      <c r="G189" s="43" t="s">
        <v>76</v>
      </c>
      <c r="H189" s="43" t="s">
        <v>51</v>
      </c>
      <c r="I189" s="60">
        <f>816.9+191</f>
        <v>1007.9</v>
      </c>
      <c r="J189" s="93">
        <f t="shared" si="14"/>
        <v>84.000000000000114</v>
      </c>
      <c r="K189" s="93">
        <v>1091.9000000000001</v>
      </c>
    </row>
    <row r="190" spans="1:11" ht="38.25">
      <c r="A190" s="1" t="s">
        <v>136</v>
      </c>
      <c r="B190" s="43" t="s">
        <v>46</v>
      </c>
      <c r="C190" s="43" t="s">
        <v>44</v>
      </c>
      <c r="D190" s="43" t="s">
        <v>137</v>
      </c>
      <c r="E190" s="43" t="s">
        <v>41</v>
      </c>
      <c r="F190" s="43" t="s">
        <v>38</v>
      </c>
      <c r="G190" s="43" t="s">
        <v>66</v>
      </c>
      <c r="H190" s="43" t="s">
        <v>39</v>
      </c>
      <c r="I190" s="60">
        <f>I191+I196</f>
        <v>630</v>
      </c>
      <c r="J190" s="93">
        <f t="shared" si="14"/>
        <v>-600</v>
      </c>
      <c r="K190" s="93">
        <f>K191+K196</f>
        <v>30</v>
      </c>
    </row>
    <row r="191" spans="1:11" ht="25.5">
      <c r="A191" s="1" t="s">
        <v>168</v>
      </c>
      <c r="B191" s="43" t="s">
        <v>46</v>
      </c>
      <c r="C191" s="43" t="s">
        <v>44</v>
      </c>
      <c r="D191" s="43" t="s">
        <v>137</v>
      </c>
      <c r="E191" s="43" t="s">
        <v>43</v>
      </c>
      <c r="F191" s="43" t="s">
        <v>38</v>
      </c>
      <c r="G191" s="43" t="s">
        <v>66</v>
      </c>
      <c r="H191" s="43" t="s">
        <v>39</v>
      </c>
      <c r="I191" s="60">
        <f t="shared" ref="I191:K191" si="23">I192</f>
        <v>230</v>
      </c>
      <c r="J191" s="93">
        <f t="shared" si="14"/>
        <v>-200</v>
      </c>
      <c r="K191" s="93">
        <f t="shared" si="23"/>
        <v>30</v>
      </c>
    </row>
    <row r="192" spans="1:11" ht="38.25">
      <c r="A192" s="54" t="s">
        <v>191</v>
      </c>
      <c r="B192" s="43" t="s">
        <v>46</v>
      </c>
      <c r="C192" s="43" t="s">
        <v>44</v>
      </c>
      <c r="D192" s="43" t="s">
        <v>137</v>
      </c>
      <c r="E192" s="43" t="s">
        <v>43</v>
      </c>
      <c r="F192" s="43" t="s">
        <v>170</v>
      </c>
      <c r="G192" s="43" t="s">
        <v>66</v>
      </c>
      <c r="H192" s="43" t="s">
        <v>39</v>
      </c>
      <c r="I192" s="60">
        <f>I193</f>
        <v>230</v>
      </c>
      <c r="J192" s="93">
        <f t="shared" si="14"/>
        <v>-200</v>
      </c>
      <c r="K192" s="93">
        <f>K193</f>
        <v>30</v>
      </c>
    </row>
    <row r="193" spans="1:11" ht="27.75" customHeight="1">
      <c r="A193" s="36" t="s">
        <v>123</v>
      </c>
      <c r="B193" s="43" t="s">
        <v>46</v>
      </c>
      <c r="C193" s="43" t="s">
        <v>44</v>
      </c>
      <c r="D193" s="43" t="s">
        <v>137</v>
      </c>
      <c r="E193" s="43" t="s">
        <v>43</v>
      </c>
      <c r="F193" s="43" t="s">
        <v>170</v>
      </c>
      <c r="G193" s="43" t="s">
        <v>76</v>
      </c>
      <c r="H193" s="43" t="s">
        <v>39</v>
      </c>
      <c r="I193" s="60">
        <f>I194</f>
        <v>230</v>
      </c>
      <c r="J193" s="93">
        <f t="shared" si="14"/>
        <v>-200</v>
      </c>
      <c r="K193" s="93">
        <f>K194</f>
        <v>30</v>
      </c>
    </row>
    <row r="194" spans="1:11" ht="27.75" customHeight="1">
      <c r="A194" s="38" t="s">
        <v>101</v>
      </c>
      <c r="B194" s="43" t="s">
        <v>46</v>
      </c>
      <c r="C194" s="43" t="s">
        <v>44</v>
      </c>
      <c r="D194" s="43" t="s">
        <v>137</v>
      </c>
      <c r="E194" s="43" t="s">
        <v>43</v>
      </c>
      <c r="F194" s="43" t="s">
        <v>170</v>
      </c>
      <c r="G194" s="43" t="s">
        <v>76</v>
      </c>
      <c r="H194" s="43" t="s">
        <v>50</v>
      </c>
      <c r="I194" s="60">
        <f>I195</f>
        <v>230</v>
      </c>
      <c r="J194" s="93">
        <f t="shared" si="14"/>
        <v>-200</v>
      </c>
      <c r="K194" s="93">
        <f>K195</f>
        <v>30</v>
      </c>
    </row>
    <row r="195" spans="1:11" ht="26.25">
      <c r="A195" s="36" t="s">
        <v>63</v>
      </c>
      <c r="B195" s="43" t="s">
        <v>46</v>
      </c>
      <c r="C195" s="43" t="s">
        <v>44</v>
      </c>
      <c r="D195" s="43" t="s">
        <v>137</v>
      </c>
      <c r="E195" s="43" t="s">
        <v>43</v>
      </c>
      <c r="F195" s="43" t="s">
        <v>170</v>
      </c>
      <c r="G195" s="43" t="s">
        <v>76</v>
      </c>
      <c r="H195" s="43" t="s">
        <v>51</v>
      </c>
      <c r="I195" s="60">
        <v>230</v>
      </c>
      <c r="J195" s="93">
        <f t="shared" si="14"/>
        <v>-200</v>
      </c>
      <c r="K195" s="93">
        <f>230-200</f>
        <v>30</v>
      </c>
    </row>
    <row r="196" spans="1:11" ht="25.5">
      <c r="A196" s="1" t="s">
        <v>172</v>
      </c>
      <c r="B196" s="43" t="s">
        <v>46</v>
      </c>
      <c r="C196" s="43" t="s">
        <v>44</v>
      </c>
      <c r="D196" s="43" t="s">
        <v>137</v>
      </c>
      <c r="E196" s="43" t="s">
        <v>49</v>
      </c>
      <c r="F196" s="43" t="s">
        <v>38</v>
      </c>
      <c r="G196" s="43" t="s">
        <v>66</v>
      </c>
      <c r="H196" s="43" t="s">
        <v>39</v>
      </c>
      <c r="I196" s="60">
        <f t="shared" ref="I196:K197" si="24">I197</f>
        <v>400</v>
      </c>
      <c r="J196" s="93">
        <f t="shared" si="14"/>
        <v>-400</v>
      </c>
      <c r="K196" s="93">
        <f t="shared" si="24"/>
        <v>0</v>
      </c>
    </row>
    <row r="197" spans="1:11" ht="38.25">
      <c r="A197" s="54" t="s">
        <v>192</v>
      </c>
      <c r="B197" s="43" t="s">
        <v>46</v>
      </c>
      <c r="C197" s="43" t="s">
        <v>44</v>
      </c>
      <c r="D197" s="43" t="s">
        <v>137</v>
      </c>
      <c r="E197" s="43" t="s">
        <v>49</v>
      </c>
      <c r="F197" s="43" t="s">
        <v>170</v>
      </c>
      <c r="G197" s="43" t="s">
        <v>66</v>
      </c>
      <c r="H197" s="43" t="s">
        <v>39</v>
      </c>
      <c r="I197" s="60">
        <f t="shared" si="24"/>
        <v>400</v>
      </c>
      <c r="J197" s="93">
        <f t="shared" si="14"/>
        <v>-400</v>
      </c>
      <c r="K197" s="93">
        <f t="shared" si="24"/>
        <v>0</v>
      </c>
    </row>
    <row r="198" spans="1:11" ht="39">
      <c r="A198" s="36" t="s">
        <v>123</v>
      </c>
      <c r="B198" s="43" t="s">
        <v>46</v>
      </c>
      <c r="C198" s="43" t="s">
        <v>44</v>
      </c>
      <c r="D198" s="43" t="s">
        <v>137</v>
      </c>
      <c r="E198" s="43" t="s">
        <v>49</v>
      </c>
      <c r="F198" s="43" t="s">
        <v>170</v>
      </c>
      <c r="G198" s="43" t="s">
        <v>76</v>
      </c>
      <c r="H198" s="43" t="s">
        <v>39</v>
      </c>
      <c r="I198" s="60">
        <f>I199</f>
        <v>400</v>
      </c>
      <c r="J198" s="93">
        <f t="shared" si="14"/>
        <v>-400</v>
      </c>
      <c r="K198" s="93">
        <f>K199</f>
        <v>0</v>
      </c>
    </row>
    <row r="199" spans="1:11" ht="26.25">
      <c r="A199" s="38" t="s">
        <v>101</v>
      </c>
      <c r="B199" s="43" t="s">
        <v>46</v>
      </c>
      <c r="C199" s="43" t="s">
        <v>44</v>
      </c>
      <c r="D199" s="43" t="s">
        <v>137</v>
      </c>
      <c r="E199" s="43" t="s">
        <v>49</v>
      </c>
      <c r="F199" s="43" t="s">
        <v>170</v>
      </c>
      <c r="G199" s="43" t="s">
        <v>76</v>
      </c>
      <c r="H199" s="43" t="s">
        <v>50</v>
      </c>
      <c r="I199" s="60">
        <f>I200</f>
        <v>400</v>
      </c>
      <c r="J199" s="93">
        <f t="shared" si="14"/>
        <v>-400</v>
      </c>
      <c r="K199" s="93">
        <f>K200</f>
        <v>0</v>
      </c>
    </row>
    <row r="200" spans="1:11" ht="26.25">
      <c r="A200" s="36" t="s">
        <v>63</v>
      </c>
      <c r="B200" s="43" t="s">
        <v>46</v>
      </c>
      <c r="C200" s="43" t="s">
        <v>44</v>
      </c>
      <c r="D200" s="43" t="s">
        <v>137</v>
      </c>
      <c r="E200" s="43" t="s">
        <v>49</v>
      </c>
      <c r="F200" s="43" t="s">
        <v>170</v>
      </c>
      <c r="G200" s="43" t="s">
        <v>76</v>
      </c>
      <c r="H200" s="43" t="s">
        <v>51</v>
      </c>
      <c r="I200" s="60">
        <v>400</v>
      </c>
      <c r="J200" s="93">
        <f t="shared" si="14"/>
        <v>-400</v>
      </c>
      <c r="K200" s="93">
        <f>400-400</f>
        <v>0</v>
      </c>
    </row>
    <row r="201" spans="1:11">
      <c r="A201" s="44" t="s">
        <v>125</v>
      </c>
      <c r="B201" s="46" t="s">
        <v>47</v>
      </c>
      <c r="C201" s="46" t="s">
        <v>38</v>
      </c>
      <c r="D201" s="46" t="s">
        <v>38</v>
      </c>
      <c r="E201" s="46" t="s">
        <v>41</v>
      </c>
      <c r="F201" s="46" t="s">
        <v>38</v>
      </c>
      <c r="G201" s="46" t="s">
        <v>66</v>
      </c>
      <c r="H201" s="46" t="s">
        <v>39</v>
      </c>
      <c r="I201" s="58">
        <f t="shared" ref="I201:K205" si="25">I202</f>
        <v>100</v>
      </c>
      <c r="J201" s="93">
        <f t="shared" si="14"/>
        <v>0</v>
      </c>
      <c r="K201" s="93">
        <f t="shared" si="25"/>
        <v>100</v>
      </c>
    </row>
    <row r="202" spans="1:11">
      <c r="A202" s="7" t="s">
        <v>126</v>
      </c>
      <c r="B202" s="45" t="s">
        <v>47</v>
      </c>
      <c r="C202" s="45" t="s">
        <v>37</v>
      </c>
      <c r="D202" s="45" t="s">
        <v>38</v>
      </c>
      <c r="E202" s="45" t="s">
        <v>41</v>
      </c>
      <c r="F202" s="45" t="s">
        <v>38</v>
      </c>
      <c r="G202" s="45" t="s">
        <v>66</v>
      </c>
      <c r="H202" s="45" t="s">
        <v>39</v>
      </c>
      <c r="I202" s="59">
        <f t="shared" si="25"/>
        <v>100</v>
      </c>
      <c r="J202" s="93">
        <f t="shared" ref="J202:J215" si="26">K202-I202</f>
        <v>0</v>
      </c>
      <c r="K202" s="93">
        <f t="shared" si="25"/>
        <v>100</v>
      </c>
    </row>
    <row r="203" spans="1:11" ht="26.25">
      <c r="A203" s="6" t="s">
        <v>173</v>
      </c>
      <c r="B203" s="43" t="s">
        <v>47</v>
      </c>
      <c r="C203" s="43" t="s">
        <v>37</v>
      </c>
      <c r="D203" s="43" t="s">
        <v>174</v>
      </c>
      <c r="E203" s="43" t="s">
        <v>41</v>
      </c>
      <c r="F203" s="43" t="s">
        <v>38</v>
      </c>
      <c r="G203" s="43" t="s">
        <v>66</v>
      </c>
      <c r="H203" s="43" t="s">
        <v>39</v>
      </c>
      <c r="I203" s="60">
        <f>I204</f>
        <v>100</v>
      </c>
      <c r="J203" s="93">
        <f t="shared" si="26"/>
        <v>0</v>
      </c>
      <c r="K203" s="93">
        <f>K204</f>
        <v>100</v>
      </c>
    </row>
    <row r="204" spans="1:11" ht="51.75">
      <c r="A204" s="6" t="s">
        <v>127</v>
      </c>
      <c r="B204" s="43" t="s">
        <v>47</v>
      </c>
      <c r="C204" s="43" t="s">
        <v>37</v>
      </c>
      <c r="D204" s="43" t="s">
        <v>174</v>
      </c>
      <c r="E204" s="43" t="s">
        <v>41</v>
      </c>
      <c r="F204" s="43" t="s">
        <v>37</v>
      </c>
      <c r="G204" s="43" t="s">
        <v>66</v>
      </c>
      <c r="H204" s="43" t="s">
        <v>39</v>
      </c>
      <c r="I204" s="60">
        <f t="shared" si="25"/>
        <v>100</v>
      </c>
      <c r="J204" s="93">
        <f t="shared" si="26"/>
        <v>0</v>
      </c>
      <c r="K204" s="93">
        <f t="shared" si="25"/>
        <v>100</v>
      </c>
    </row>
    <row r="205" spans="1:11">
      <c r="A205" s="6" t="s">
        <v>128</v>
      </c>
      <c r="B205" s="43" t="s">
        <v>47</v>
      </c>
      <c r="C205" s="43" t="s">
        <v>37</v>
      </c>
      <c r="D205" s="43" t="s">
        <v>174</v>
      </c>
      <c r="E205" s="43" t="s">
        <v>41</v>
      </c>
      <c r="F205" s="43" t="s">
        <v>37</v>
      </c>
      <c r="G205" s="43" t="s">
        <v>83</v>
      </c>
      <c r="H205" s="43" t="s">
        <v>39</v>
      </c>
      <c r="I205" s="60">
        <f t="shared" si="25"/>
        <v>100</v>
      </c>
      <c r="J205" s="93">
        <f t="shared" si="26"/>
        <v>0</v>
      </c>
      <c r="K205" s="93">
        <f t="shared" si="25"/>
        <v>100</v>
      </c>
    </row>
    <row r="206" spans="1:11" ht="26.25">
      <c r="A206" s="6" t="s">
        <v>101</v>
      </c>
      <c r="B206" s="43" t="s">
        <v>47</v>
      </c>
      <c r="C206" s="43" t="s">
        <v>37</v>
      </c>
      <c r="D206" s="43" t="s">
        <v>174</v>
      </c>
      <c r="E206" s="43" t="s">
        <v>41</v>
      </c>
      <c r="F206" s="43" t="s">
        <v>37</v>
      </c>
      <c r="G206" s="43" t="s">
        <v>83</v>
      </c>
      <c r="H206" s="43" t="s">
        <v>50</v>
      </c>
      <c r="I206" s="60">
        <f>I207</f>
        <v>100</v>
      </c>
      <c r="J206" s="93">
        <f t="shared" si="26"/>
        <v>0</v>
      </c>
      <c r="K206" s="93">
        <f>K207</f>
        <v>100</v>
      </c>
    </row>
    <row r="207" spans="1:11" ht="26.25">
      <c r="A207" s="36" t="s">
        <v>63</v>
      </c>
      <c r="B207" s="43" t="s">
        <v>47</v>
      </c>
      <c r="C207" s="43" t="s">
        <v>37</v>
      </c>
      <c r="D207" s="43" t="s">
        <v>174</v>
      </c>
      <c r="E207" s="43" t="s">
        <v>41</v>
      </c>
      <c r="F207" s="43" t="s">
        <v>37</v>
      </c>
      <c r="G207" s="43" t="s">
        <v>83</v>
      </c>
      <c r="H207" s="43" t="s">
        <v>51</v>
      </c>
      <c r="I207" s="60">
        <v>100</v>
      </c>
      <c r="J207" s="93">
        <f t="shared" si="26"/>
        <v>0</v>
      </c>
      <c r="K207" s="93">
        <v>100</v>
      </c>
    </row>
    <row r="208" spans="1:11">
      <c r="A208" s="24" t="s">
        <v>30</v>
      </c>
      <c r="B208" s="25" t="s">
        <v>77</v>
      </c>
      <c r="C208" s="25" t="s">
        <v>38</v>
      </c>
      <c r="D208" s="25" t="s">
        <v>38</v>
      </c>
      <c r="E208" s="25" t="s">
        <v>41</v>
      </c>
      <c r="F208" s="25" t="s">
        <v>38</v>
      </c>
      <c r="G208" s="25" t="s">
        <v>66</v>
      </c>
      <c r="H208" s="25" t="s">
        <v>39</v>
      </c>
      <c r="I208" s="58">
        <f>I209</f>
        <v>300</v>
      </c>
      <c r="J208" s="93">
        <f t="shared" si="26"/>
        <v>0</v>
      </c>
      <c r="K208" s="93">
        <f>K209</f>
        <v>300</v>
      </c>
    </row>
    <row r="209" spans="1:11">
      <c r="A209" s="7" t="s">
        <v>31</v>
      </c>
      <c r="B209" s="4" t="s">
        <v>77</v>
      </c>
      <c r="C209" s="4" t="s">
        <v>37</v>
      </c>
      <c r="D209" s="4" t="s">
        <v>38</v>
      </c>
      <c r="E209" s="4" t="s">
        <v>41</v>
      </c>
      <c r="F209" s="4" t="s">
        <v>38</v>
      </c>
      <c r="G209" s="4" t="s">
        <v>66</v>
      </c>
      <c r="H209" s="4" t="s">
        <v>39</v>
      </c>
      <c r="I209" s="59">
        <f>I210</f>
        <v>300</v>
      </c>
      <c r="J209" s="93">
        <f t="shared" si="26"/>
        <v>0</v>
      </c>
      <c r="K209" s="93">
        <f>K210</f>
        <v>300</v>
      </c>
    </row>
    <row r="210" spans="1:11" ht="39">
      <c r="A210" s="29" t="s">
        <v>138</v>
      </c>
      <c r="B210" s="2" t="s">
        <v>77</v>
      </c>
      <c r="C210" s="2" t="s">
        <v>37</v>
      </c>
      <c r="D210" s="2" t="s">
        <v>139</v>
      </c>
      <c r="E210" s="2" t="s">
        <v>41</v>
      </c>
      <c r="F210" s="2" t="s">
        <v>38</v>
      </c>
      <c r="G210" s="2" t="s">
        <v>66</v>
      </c>
      <c r="H210" s="2" t="s">
        <v>39</v>
      </c>
      <c r="I210" s="60">
        <f>I211</f>
        <v>300</v>
      </c>
      <c r="J210" s="93">
        <f t="shared" si="26"/>
        <v>0</v>
      </c>
      <c r="K210" s="93">
        <f>K211</f>
        <v>300</v>
      </c>
    </row>
    <row r="211" spans="1:11" ht="39">
      <c r="A211" s="27" t="s">
        <v>115</v>
      </c>
      <c r="B211" s="2" t="s">
        <v>77</v>
      </c>
      <c r="C211" s="2" t="s">
        <v>37</v>
      </c>
      <c r="D211" s="2" t="s">
        <v>139</v>
      </c>
      <c r="E211" s="2" t="s">
        <v>41</v>
      </c>
      <c r="F211" s="2" t="s">
        <v>44</v>
      </c>
      <c r="G211" s="2" t="s">
        <v>66</v>
      </c>
      <c r="H211" s="2" t="s">
        <v>39</v>
      </c>
      <c r="I211" s="60">
        <f t="shared" ref="I211:K212" si="27">I212</f>
        <v>300</v>
      </c>
      <c r="J211" s="93">
        <f t="shared" si="26"/>
        <v>0</v>
      </c>
      <c r="K211" s="93">
        <f t="shared" si="27"/>
        <v>300</v>
      </c>
    </row>
    <row r="212" spans="1:11">
      <c r="A212" s="6" t="s">
        <v>128</v>
      </c>
      <c r="B212" s="2" t="s">
        <v>77</v>
      </c>
      <c r="C212" s="2" t="s">
        <v>37</v>
      </c>
      <c r="D212" s="2" t="s">
        <v>139</v>
      </c>
      <c r="E212" s="2" t="s">
        <v>41</v>
      </c>
      <c r="F212" s="2" t="s">
        <v>44</v>
      </c>
      <c r="G212" s="2" t="s">
        <v>83</v>
      </c>
      <c r="H212" s="2" t="s">
        <v>39</v>
      </c>
      <c r="I212" s="60">
        <f t="shared" si="27"/>
        <v>300</v>
      </c>
      <c r="J212" s="93">
        <f t="shared" si="26"/>
        <v>0</v>
      </c>
      <c r="K212" s="93">
        <f t="shared" si="27"/>
        <v>300</v>
      </c>
    </row>
    <row r="213" spans="1:11">
      <c r="A213" s="6" t="s">
        <v>32</v>
      </c>
      <c r="B213" s="2" t="s">
        <v>77</v>
      </c>
      <c r="C213" s="2" t="s">
        <v>37</v>
      </c>
      <c r="D213" s="2" t="s">
        <v>139</v>
      </c>
      <c r="E213" s="2" t="s">
        <v>41</v>
      </c>
      <c r="F213" s="2" t="s">
        <v>44</v>
      </c>
      <c r="G213" s="2" t="s">
        <v>83</v>
      </c>
      <c r="H213" s="2" t="s">
        <v>103</v>
      </c>
      <c r="I213" s="60">
        <f>I214</f>
        <v>300</v>
      </c>
      <c r="J213" s="93">
        <f t="shared" si="26"/>
        <v>0</v>
      </c>
      <c r="K213" s="93">
        <f>K214</f>
        <v>300</v>
      </c>
    </row>
    <row r="214" spans="1:11" ht="26.25">
      <c r="A214" s="6" t="s">
        <v>182</v>
      </c>
      <c r="B214" s="2" t="s">
        <v>77</v>
      </c>
      <c r="C214" s="2" t="s">
        <v>37</v>
      </c>
      <c r="D214" s="2" t="s">
        <v>139</v>
      </c>
      <c r="E214" s="2" t="s">
        <v>41</v>
      </c>
      <c r="F214" s="2" t="s">
        <v>44</v>
      </c>
      <c r="G214" s="2" t="s">
        <v>83</v>
      </c>
      <c r="H214" s="2" t="s">
        <v>181</v>
      </c>
      <c r="I214" s="60">
        <v>300</v>
      </c>
      <c r="J214" s="93">
        <f t="shared" si="26"/>
        <v>0</v>
      </c>
      <c r="K214" s="93">
        <v>300</v>
      </c>
    </row>
    <row r="215" spans="1:11">
      <c r="A215" s="12" t="s">
        <v>34</v>
      </c>
      <c r="B215" s="32"/>
      <c r="C215" s="32"/>
      <c r="D215" s="2"/>
      <c r="E215" s="2"/>
      <c r="F215" s="2"/>
      <c r="G215" s="2"/>
      <c r="H215" s="32"/>
      <c r="I215" s="59">
        <f>I9+I65+I71+I95+I140+I208+I201</f>
        <v>75594.8</v>
      </c>
      <c r="J215" s="92">
        <f t="shared" si="26"/>
        <v>185.69999999999709</v>
      </c>
      <c r="K215" s="92">
        <f>K9+K65+K71+K95+K140+K208+K201</f>
        <v>75780.5</v>
      </c>
    </row>
    <row r="217" spans="1:11">
      <c r="I217" s="82"/>
    </row>
  </sheetData>
  <mergeCells count="13">
    <mergeCell ref="I1:K1"/>
    <mergeCell ref="J6:J7"/>
    <mergeCell ref="K6:K7"/>
    <mergeCell ref="A5:K5"/>
    <mergeCell ref="A2:A3"/>
    <mergeCell ref="A4:I4"/>
    <mergeCell ref="A6:A7"/>
    <mergeCell ref="I6:I7"/>
    <mergeCell ref="B6:B7"/>
    <mergeCell ref="C6:C7"/>
    <mergeCell ref="D6:G6"/>
    <mergeCell ref="H6:H7"/>
    <mergeCell ref="E2:K3"/>
  </mergeCells>
  <pageMargins left="0.7" right="0.7" top="0.75" bottom="0.75" header="0.3" footer="0.3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3"/>
  <sheetViews>
    <sheetView tabSelected="1" workbookViewId="0">
      <selection activeCell="N107" sqref="N107"/>
    </sheetView>
  </sheetViews>
  <sheetFormatPr defaultRowHeight="15"/>
  <cols>
    <col min="1" max="1" width="60.140625" style="66" customWidth="1"/>
    <col min="2" max="2" width="5" style="66" bestFit="1" customWidth="1"/>
    <col min="3" max="3" width="4.42578125" style="66" bestFit="1" customWidth="1"/>
    <col min="4" max="4" width="5.28515625" style="66" customWidth="1"/>
    <col min="5" max="5" width="7.42578125" style="66" customWidth="1"/>
    <col min="6" max="6" width="6.5703125" style="66" customWidth="1"/>
    <col min="7" max="16384" width="9.140625" style="66"/>
  </cols>
  <sheetData>
    <row r="1" spans="1:9">
      <c r="F1" s="178" t="s">
        <v>212</v>
      </c>
      <c r="G1" s="178"/>
      <c r="H1" s="178"/>
      <c r="I1" s="178"/>
    </row>
    <row r="2" spans="1:9" ht="53.25" customHeight="1">
      <c r="A2" s="76"/>
      <c r="B2" s="195"/>
      <c r="C2" s="197"/>
      <c r="D2" s="197"/>
      <c r="E2" s="195" t="s">
        <v>204</v>
      </c>
      <c r="F2" s="195"/>
      <c r="G2" s="195"/>
      <c r="H2" s="195"/>
      <c r="I2" s="195"/>
    </row>
    <row r="3" spans="1:9" ht="66.75" customHeight="1">
      <c r="A3" s="196" t="s">
        <v>184</v>
      </c>
      <c r="B3" s="197"/>
      <c r="C3" s="197"/>
      <c r="D3" s="197"/>
      <c r="E3" s="187"/>
      <c r="F3" s="187"/>
      <c r="G3" s="187"/>
    </row>
    <row r="5" spans="1:9">
      <c r="A5" s="184" t="s">
        <v>0</v>
      </c>
      <c r="B5" s="184"/>
      <c r="C5" s="184"/>
      <c r="D5" s="184"/>
      <c r="E5" s="184"/>
      <c r="F5" s="184"/>
      <c r="G5" s="184"/>
      <c r="H5" s="184"/>
      <c r="I5" s="184"/>
    </row>
    <row r="6" spans="1:9">
      <c r="A6" s="188" t="s">
        <v>1</v>
      </c>
      <c r="B6" s="192" t="s">
        <v>4</v>
      </c>
      <c r="C6" s="192"/>
      <c r="D6" s="192"/>
      <c r="E6" s="192"/>
      <c r="F6" s="193" t="s">
        <v>5</v>
      </c>
      <c r="G6" s="189" t="s">
        <v>185</v>
      </c>
      <c r="H6" s="175" t="s">
        <v>207</v>
      </c>
      <c r="I6" s="177" t="s">
        <v>208</v>
      </c>
    </row>
    <row r="7" spans="1:9">
      <c r="A7" s="188"/>
      <c r="B7" s="173" t="s">
        <v>6</v>
      </c>
      <c r="C7" s="173" t="s">
        <v>7</v>
      </c>
      <c r="D7" s="173" t="s">
        <v>99</v>
      </c>
      <c r="E7" s="173" t="s">
        <v>8</v>
      </c>
      <c r="F7" s="194"/>
      <c r="G7" s="190"/>
      <c r="H7" s="176"/>
      <c r="I7" s="177"/>
    </row>
    <row r="8" spans="1:9">
      <c r="A8" s="171">
        <v>1</v>
      </c>
      <c r="B8" s="172" t="s">
        <v>49</v>
      </c>
      <c r="C8" s="172" t="s">
        <v>57</v>
      </c>
      <c r="D8" s="172">
        <v>4</v>
      </c>
      <c r="E8" s="172">
        <v>5</v>
      </c>
      <c r="F8" s="172">
        <v>6</v>
      </c>
      <c r="G8" s="172">
        <v>7</v>
      </c>
      <c r="H8" s="172" t="s">
        <v>129</v>
      </c>
      <c r="I8" s="172" t="s">
        <v>104</v>
      </c>
    </row>
    <row r="9" spans="1:9" s="78" customFormat="1" ht="26.25">
      <c r="A9" s="7" t="s">
        <v>175</v>
      </c>
      <c r="B9" s="4" t="s">
        <v>133</v>
      </c>
      <c r="C9" s="4" t="s">
        <v>41</v>
      </c>
      <c r="D9" s="4" t="s">
        <v>38</v>
      </c>
      <c r="E9" s="4" t="s">
        <v>66</v>
      </c>
      <c r="F9" s="4" t="s">
        <v>39</v>
      </c>
      <c r="G9" s="59">
        <f>G10+G17</f>
        <v>2646.9</v>
      </c>
      <c r="H9" s="77">
        <f>I9-G9</f>
        <v>-84</v>
      </c>
      <c r="I9" s="59">
        <f>I10+I17</f>
        <v>2562.9</v>
      </c>
    </row>
    <row r="10" spans="1:9" s="80" customFormat="1" ht="26.25">
      <c r="A10" s="6" t="s">
        <v>134</v>
      </c>
      <c r="B10" s="2" t="s">
        <v>133</v>
      </c>
      <c r="C10" s="2" t="s">
        <v>41</v>
      </c>
      <c r="D10" s="2" t="s">
        <v>37</v>
      </c>
      <c r="E10" s="2" t="s">
        <v>66</v>
      </c>
      <c r="F10" s="2" t="s">
        <v>39</v>
      </c>
      <c r="G10" s="60">
        <f>G11+G14</f>
        <v>400</v>
      </c>
      <c r="H10" s="79">
        <f t="shared" ref="H10:H73" si="0">I10-G10</f>
        <v>0</v>
      </c>
      <c r="I10" s="60">
        <f>I11+I14</f>
        <v>400</v>
      </c>
    </row>
    <row r="11" spans="1:9" ht="26.25">
      <c r="A11" s="36" t="s">
        <v>123</v>
      </c>
      <c r="B11" s="2" t="s">
        <v>133</v>
      </c>
      <c r="C11" s="2" t="s">
        <v>41</v>
      </c>
      <c r="D11" s="2" t="s">
        <v>37</v>
      </c>
      <c r="E11" s="2" t="s">
        <v>76</v>
      </c>
      <c r="F11" s="2" t="s">
        <v>39</v>
      </c>
      <c r="G11" s="60">
        <f>G12</f>
        <v>400</v>
      </c>
      <c r="H11" s="79">
        <f t="shared" si="0"/>
        <v>0</v>
      </c>
      <c r="I11" s="60">
        <f>I12</f>
        <v>400</v>
      </c>
    </row>
    <row r="12" spans="1:9" ht="26.25">
      <c r="A12" s="6" t="s">
        <v>101</v>
      </c>
      <c r="B12" s="2" t="s">
        <v>133</v>
      </c>
      <c r="C12" s="2" t="s">
        <v>41</v>
      </c>
      <c r="D12" s="2" t="s">
        <v>37</v>
      </c>
      <c r="E12" s="2" t="s">
        <v>76</v>
      </c>
      <c r="F12" s="2" t="s">
        <v>50</v>
      </c>
      <c r="G12" s="60">
        <f>G13</f>
        <v>400</v>
      </c>
      <c r="H12" s="79">
        <f t="shared" si="0"/>
        <v>0</v>
      </c>
      <c r="I12" s="60">
        <f>I13</f>
        <v>400</v>
      </c>
    </row>
    <row r="13" spans="1:9" ht="26.25">
      <c r="A13" s="6" t="s">
        <v>63</v>
      </c>
      <c r="B13" s="42" t="s">
        <v>133</v>
      </c>
      <c r="C13" s="42" t="s">
        <v>41</v>
      </c>
      <c r="D13" s="42" t="s">
        <v>37</v>
      </c>
      <c r="E13" s="42" t="s">
        <v>76</v>
      </c>
      <c r="F13" s="42" t="s">
        <v>51</v>
      </c>
      <c r="G13" s="60">
        <v>400</v>
      </c>
      <c r="H13" s="79">
        <f t="shared" si="0"/>
        <v>0</v>
      </c>
      <c r="I13" s="60">
        <v>400</v>
      </c>
    </row>
    <row r="14" spans="1:9" ht="39">
      <c r="A14" s="36" t="s">
        <v>178</v>
      </c>
      <c r="B14" s="43" t="s">
        <v>133</v>
      </c>
      <c r="C14" s="43" t="s">
        <v>41</v>
      </c>
      <c r="D14" s="43" t="s">
        <v>37</v>
      </c>
      <c r="E14" s="43" t="s">
        <v>179</v>
      </c>
      <c r="F14" s="43" t="s">
        <v>39</v>
      </c>
      <c r="G14" s="60">
        <f t="shared" ref="G14:I14" si="1">G15</f>
        <v>0</v>
      </c>
      <c r="H14" s="79">
        <f t="shared" si="0"/>
        <v>0</v>
      </c>
      <c r="I14" s="60">
        <f t="shared" si="1"/>
        <v>0</v>
      </c>
    </row>
    <row r="15" spans="1:9" ht="26.25">
      <c r="A15" s="6" t="s">
        <v>101</v>
      </c>
      <c r="B15" s="43" t="s">
        <v>133</v>
      </c>
      <c r="C15" s="43" t="s">
        <v>41</v>
      </c>
      <c r="D15" s="43" t="s">
        <v>37</v>
      </c>
      <c r="E15" s="43" t="s">
        <v>179</v>
      </c>
      <c r="F15" s="43" t="s">
        <v>50</v>
      </c>
      <c r="G15" s="60">
        <f>G16</f>
        <v>0</v>
      </c>
      <c r="H15" s="79">
        <f t="shared" si="0"/>
        <v>0</v>
      </c>
      <c r="I15" s="60">
        <f>I16</f>
        <v>0</v>
      </c>
    </row>
    <row r="16" spans="1:9" ht="26.25">
      <c r="A16" s="6" t="s">
        <v>63</v>
      </c>
      <c r="B16" s="43" t="s">
        <v>133</v>
      </c>
      <c r="C16" s="43" t="s">
        <v>41</v>
      </c>
      <c r="D16" s="43" t="s">
        <v>37</v>
      </c>
      <c r="E16" s="43" t="s">
        <v>179</v>
      </c>
      <c r="F16" s="43" t="s">
        <v>51</v>
      </c>
      <c r="G16" s="60">
        <v>0</v>
      </c>
      <c r="H16" s="79">
        <f t="shared" si="0"/>
        <v>0</v>
      </c>
      <c r="I16" s="60">
        <v>0</v>
      </c>
    </row>
    <row r="17" spans="1:9" ht="26.25">
      <c r="A17" s="6" t="s">
        <v>135</v>
      </c>
      <c r="B17" s="42" t="s">
        <v>133</v>
      </c>
      <c r="C17" s="42" t="s">
        <v>41</v>
      </c>
      <c r="D17" s="42" t="s">
        <v>40</v>
      </c>
      <c r="E17" s="42" t="s">
        <v>66</v>
      </c>
      <c r="F17" s="42" t="s">
        <v>39</v>
      </c>
      <c r="G17" s="60">
        <f t="shared" ref="G17:I18" si="2">G18</f>
        <v>2246.9</v>
      </c>
      <c r="H17" s="79">
        <f t="shared" si="0"/>
        <v>-84</v>
      </c>
      <c r="I17" s="60">
        <f t="shared" si="2"/>
        <v>2162.9</v>
      </c>
    </row>
    <row r="18" spans="1:9" ht="26.25">
      <c r="A18" s="36" t="s">
        <v>123</v>
      </c>
      <c r="B18" s="2" t="s">
        <v>133</v>
      </c>
      <c r="C18" s="2" t="s">
        <v>41</v>
      </c>
      <c r="D18" s="2" t="s">
        <v>40</v>
      </c>
      <c r="E18" s="2" t="s">
        <v>76</v>
      </c>
      <c r="F18" s="2" t="s">
        <v>39</v>
      </c>
      <c r="G18" s="60">
        <f t="shared" si="2"/>
        <v>2246.9</v>
      </c>
      <c r="H18" s="79">
        <f t="shared" si="0"/>
        <v>-84</v>
      </c>
      <c r="I18" s="60">
        <f t="shared" si="2"/>
        <v>2162.9</v>
      </c>
    </row>
    <row r="19" spans="1:9" s="78" customFormat="1" ht="26.25">
      <c r="A19" s="6" t="s">
        <v>101</v>
      </c>
      <c r="B19" s="2" t="s">
        <v>133</v>
      </c>
      <c r="C19" s="2" t="s">
        <v>41</v>
      </c>
      <c r="D19" s="2" t="s">
        <v>40</v>
      </c>
      <c r="E19" s="2" t="s">
        <v>76</v>
      </c>
      <c r="F19" s="2" t="s">
        <v>50</v>
      </c>
      <c r="G19" s="60">
        <f>G20</f>
        <v>2246.9</v>
      </c>
      <c r="H19" s="79">
        <f t="shared" si="0"/>
        <v>-84</v>
      </c>
      <c r="I19" s="60">
        <f>I20</f>
        <v>2162.9</v>
      </c>
    </row>
    <row r="20" spans="1:9" s="80" customFormat="1" ht="26.25">
      <c r="A20" s="6" t="s">
        <v>63</v>
      </c>
      <c r="B20" s="43" t="s">
        <v>133</v>
      </c>
      <c r="C20" s="43" t="s">
        <v>41</v>
      </c>
      <c r="D20" s="43" t="s">
        <v>40</v>
      </c>
      <c r="E20" s="43" t="s">
        <v>76</v>
      </c>
      <c r="F20" s="43" t="s">
        <v>51</v>
      </c>
      <c r="G20" s="60">
        <v>2246.9</v>
      </c>
      <c r="H20" s="79">
        <f t="shared" si="0"/>
        <v>-84</v>
      </c>
      <c r="I20" s="93">
        <v>2162.9</v>
      </c>
    </row>
    <row r="21" spans="1:9" s="80" customFormat="1" ht="25.5">
      <c r="A21" s="53" t="s">
        <v>136</v>
      </c>
      <c r="B21" s="45" t="s">
        <v>137</v>
      </c>
      <c r="C21" s="45" t="s">
        <v>41</v>
      </c>
      <c r="D21" s="45" t="s">
        <v>38</v>
      </c>
      <c r="E21" s="45" t="s">
        <v>66</v>
      </c>
      <c r="F21" s="45" t="s">
        <v>39</v>
      </c>
      <c r="G21" s="59">
        <f>G22+G28</f>
        <v>630</v>
      </c>
      <c r="H21" s="77">
        <f t="shared" si="0"/>
        <v>-600</v>
      </c>
      <c r="I21" s="59">
        <f>I22+I28</f>
        <v>30</v>
      </c>
    </row>
    <row r="22" spans="1:9" s="80" customFormat="1" ht="25.5">
      <c r="A22" s="1" t="s">
        <v>168</v>
      </c>
      <c r="B22" s="43" t="s">
        <v>137</v>
      </c>
      <c r="C22" s="43" t="s">
        <v>43</v>
      </c>
      <c r="D22" s="43" t="s">
        <v>38</v>
      </c>
      <c r="E22" s="43" t="s">
        <v>66</v>
      </c>
      <c r="F22" s="43" t="s">
        <v>39</v>
      </c>
      <c r="G22" s="60">
        <f t="shared" ref="G22:I22" si="3">G23</f>
        <v>230</v>
      </c>
      <c r="H22" s="79">
        <f t="shared" si="0"/>
        <v>-200</v>
      </c>
      <c r="I22" s="60">
        <f t="shared" si="3"/>
        <v>30</v>
      </c>
    </row>
    <row r="23" spans="1:9" s="80" customFormat="1" ht="25.5">
      <c r="A23" s="1" t="s">
        <v>169</v>
      </c>
      <c r="B23" s="43" t="s">
        <v>137</v>
      </c>
      <c r="C23" s="43" t="s">
        <v>43</v>
      </c>
      <c r="D23" s="43" t="s">
        <v>170</v>
      </c>
      <c r="E23" s="43" t="s">
        <v>66</v>
      </c>
      <c r="F23" s="43" t="s">
        <v>39</v>
      </c>
      <c r="G23" s="60">
        <f>G24</f>
        <v>230</v>
      </c>
      <c r="H23" s="79">
        <f t="shared" si="0"/>
        <v>-200</v>
      </c>
      <c r="I23" s="60">
        <f>I24</f>
        <v>30</v>
      </c>
    </row>
    <row r="24" spans="1:9" s="80" customFormat="1">
      <c r="A24" s="36" t="s">
        <v>171</v>
      </c>
      <c r="B24" s="43" t="s">
        <v>137</v>
      </c>
      <c r="C24" s="43" t="s">
        <v>43</v>
      </c>
      <c r="D24" s="43" t="s">
        <v>170</v>
      </c>
      <c r="E24" s="43" t="s">
        <v>76</v>
      </c>
      <c r="F24" s="43" t="s">
        <v>39</v>
      </c>
      <c r="G24" s="60">
        <f>G25</f>
        <v>230</v>
      </c>
      <c r="H24" s="79">
        <f t="shared" si="0"/>
        <v>-200</v>
      </c>
      <c r="I24" s="60">
        <f>I25</f>
        <v>30</v>
      </c>
    </row>
    <row r="25" spans="1:9" s="80" customFormat="1" ht="26.25">
      <c r="A25" s="38" t="s">
        <v>101</v>
      </c>
      <c r="B25" s="43" t="s">
        <v>137</v>
      </c>
      <c r="C25" s="43" t="s">
        <v>43</v>
      </c>
      <c r="D25" s="43" t="s">
        <v>170</v>
      </c>
      <c r="E25" s="43" t="s">
        <v>76</v>
      </c>
      <c r="F25" s="43" t="s">
        <v>50</v>
      </c>
      <c r="G25" s="60">
        <f>G26</f>
        <v>230</v>
      </c>
      <c r="H25" s="79">
        <f t="shared" si="0"/>
        <v>-200</v>
      </c>
      <c r="I25" s="60">
        <f>I26</f>
        <v>30</v>
      </c>
    </row>
    <row r="26" spans="1:9" s="80" customFormat="1" ht="26.25">
      <c r="A26" s="6" t="s">
        <v>101</v>
      </c>
      <c r="B26" s="43" t="s">
        <v>137</v>
      </c>
      <c r="C26" s="43" t="s">
        <v>43</v>
      </c>
      <c r="D26" s="43" t="s">
        <v>170</v>
      </c>
      <c r="E26" s="43" t="s">
        <v>76</v>
      </c>
      <c r="F26" s="43" t="s">
        <v>51</v>
      </c>
      <c r="G26" s="60">
        <v>230</v>
      </c>
      <c r="H26" s="79">
        <f t="shared" si="0"/>
        <v>-200</v>
      </c>
      <c r="I26" s="60">
        <f>230-200</f>
        <v>30</v>
      </c>
    </row>
    <row r="27" spans="1:9" s="80" customFormat="1" ht="26.25">
      <c r="A27" s="6" t="s">
        <v>63</v>
      </c>
      <c r="B27" s="43" t="s">
        <v>137</v>
      </c>
      <c r="C27" s="43" t="s">
        <v>49</v>
      </c>
      <c r="D27" s="43" t="s">
        <v>38</v>
      </c>
      <c r="E27" s="43" t="s">
        <v>66</v>
      </c>
      <c r="F27" s="43" t="s">
        <v>39</v>
      </c>
      <c r="G27" s="60">
        <f t="shared" ref="G27:I28" si="4">G28</f>
        <v>400</v>
      </c>
      <c r="H27" s="79">
        <f t="shared" si="0"/>
        <v>-400</v>
      </c>
      <c r="I27" s="60">
        <f t="shared" si="4"/>
        <v>0</v>
      </c>
    </row>
    <row r="28" spans="1:9" s="80" customFormat="1" ht="25.5">
      <c r="A28" s="1" t="s">
        <v>172</v>
      </c>
      <c r="B28" s="43" t="s">
        <v>137</v>
      </c>
      <c r="C28" s="43" t="s">
        <v>49</v>
      </c>
      <c r="D28" s="43" t="s">
        <v>170</v>
      </c>
      <c r="E28" s="43" t="s">
        <v>66</v>
      </c>
      <c r="F28" s="43" t="s">
        <v>39</v>
      </c>
      <c r="G28" s="60">
        <f t="shared" si="4"/>
        <v>400</v>
      </c>
      <c r="H28" s="79">
        <f t="shared" si="0"/>
        <v>-400</v>
      </c>
      <c r="I28" s="60">
        <f t="shared" si="4"/>
        <v>0</v>
      </c>
    </row>
    <row r="29" spans="1:9" s="80" customFormat="1" ht="25.5">
      <c r="A29" s="54" t="s">
        <v>169</v>
      </c>
      <c r="B29" s="43" t="s">
        <v>137</v>
      </c>
      <c r="C29" s="43" t="s">
        <v>49</v>
      </c>
      <c r="D29" s="43" t="s">
        <v>170</v>
      </c>
      <c r="E29" s="43" t="s">
        <v>76</v>
      </c>
      <c r="F29" s="43" t="s">
        <v>39</v>
      </c>
      <c r="G29" s="60">
        <f>G30</f>
        <v>400</v>
      </c>
      <c r="H29" s="79">
        <f t="shared" si="0"/>
        <v>-400</v>
      </c>
      <c r="I29" s="60">
        <f>I30</f>
        <v>0</v>
      </c>
    </row>
    <row r="30" spans="1:9" s="80" customFormat="1" ht="26.25">
      <c r="A30" s="38" t="s">
        <v>101</v>
      </c>
      <c r="B30" s="43" t="s">
        <v>137</v>
      </c>
      <c r="C30" s="43" t="s">
        <v>49</v>
      </c>
      <c r="D30" s="43" t="s">
        <v>170</v>
      </c>
      <c r="E30" s="43" t="s">
        <v>76</v>
      </c>
      <c r="F30" s="43" t="s">
        <v>50</v>
      </c>
      <c r="G30" s="60">
        <f>G31</f>
        <v>400</v>
      </c>
      <c r="H30" s="79">
        <f t="shared" si="0"/>
        <v>-400</v>
      </c>
      <c r="I30" s="60">
        <f>I31</f>
        <v>0</v>
      </c>
    </row>
    <row r="31" spans="1:9" s="80" customFormat="1" ht="25.5">
      <c r="A31" s="54" t="s">
        <v>63</v>
      </c>
      <c r="B31" s="43" t="s">
        <v>137</v>
      </c>
      <c r="C31" s="43" t="s">
        <v>49</v>
      </c>
      <c r="D31" s="43" t="s">
        <v>170</v>
      </c>
      <c r="E31" s="43" t="s">
        <v>76</v>
      </c>
      <c r="F31" s="43" t="s">
        <v>51</v>
      </c>
      <c r="G31" s="60">
        <v>400</v>
      </c>
      <c r="H31" s="79">
        <f t="shared" si="0"/>
        <v>-400</v>
      </c>
      <c r="I31" s="60">
        <f>400-400</f>
        <v>0</v>
      </c>
    </row>
    <row r="32" spans="1:9" s="78" customFormat="1" ht="26.25">
      <c r="A32" s="26" t="s">
        <v>138</v>
      </c>
      <c r="B32" s="4" t="s">
        <v>139</v>
      </c>
      <c r="C32" s="4" t="s">
        <v>41</v>
      </c>
      <c r="D32" s="4" t="s">
        <v>38</v>
      </c>
      <c r="E32" s="4" t="s">
        <v>66</v>
      </c>
      <c r="F32" s="4" t="s">
        <v>39</v>
      </c>
      <c r="G32" s="59">
        <f>G33+G44+G55+G59</f>
        <v>40409.4</v>
      </c>
      <c r="H32" s="77">
        <f t="shared" si="0"/>
        <v>180</v>
      </c>
      <c r="I32" s="59">
        <f>I33+I44+I55+I59</f>
        <v>40589.4</v>
      </c>
    </row>
    <row r="33" spans="1:9" s="78" customFormat="1" ht="26.25">
      <c r="A33" s="27" t="s">
        <v>112</v>
      </c>
      <c r="B33" s="2" t="s">
        <v>139</v>
      </c>
      <c r="C33" s="2" t="s">
        <v>41</v>
      </c>
      <c r="D33" s="2" t="s">
        <v>37</v>
      </c>
      <c r="E33" s="2" t="s">
        <v>66</v>
      </c>
      <c r="F33" s="2" t="s">
        <v>39</v>
      </c>
      <c r="G33" s="60">
        <f>G34+G41</f>
        <v>22025.9</v>
      </c>
      <c r="H33" s="79">
        <f t="shared" si="0"/>
        <v>180</v>
      </c>
      <c r="I33" s="60">
        <f>I34+I41</f>
        <v>22205.9</v>
      </c>
    </row>
    <row r="34" spans="1:9" s="78" customFormat="1">
      <c r="A34" s="48" t="s">
        <v>70</v>
      </c>
      <c r="B34" s="2" t="s">
        <v>139</v>
      </c>
      <c r="C34" s="2" t="s">
        <v>41</v>
      </c>
      <c r="D34" s="2" t="s">
        <v>37</v>
      </c>
      <c r="E34" s="2" t="s">
        <v>71</v>
      </c>
      <c r="F34" s="2" t="s">
        <v>39</v>
      </c>
      <c r="G34" s="60">
        <f>G35+G37+G39</f>
        <v>22012.9</v>
      </c>
      <c r="H34" s="79">
        <f t="shared" si="0"/>
        <v>180</v>
      </c>
      <c r="I34" s="60">
        <f>I35+I37+I39</f>
        <v>22192.9</v>
      </c>
    </row>
    <row r="35" spans="1:9" s="78" customFormat="1" ht="51">
      <c r="A35" s="28" t="s">
        <v>100</v>
      </c>
      <c r="B35" s="2" t="s">
        <v>139</v>
      </c>
      <c r="C35" s="2" t="s">
        <v>41</v>
      </c>
      <c r="D35" s="2" t="s">
        <v>37</v>
      </c>
      <c r="E35" s="2" t="s">
        <v>71</v>
      </c>
      <c r="F35" s="2" t="s">
        <v>64</v>
      </c>
      <c r="G35" s="60">
        <f>G36</f>
        <v>21648.9</v>
      </c>
      <c r="H35" s="79">
        <f t="shared" si="0"/>
        <v>0</v>
      </c>
      <c r="I35" s="60">
        <f>I36</f>
        <v>21648.9</v>
      </c>
    </row>
    <row r="36" spans="1:9" s="78" customFormat="1" ht="25.5">
      <c r="A36" s="28" t="s">
        <v>68</v>
      </c>
      <c r="B36" s="2" t="s">
        <v>139</v>
      </c>
      <c r="C36" s="2" t="s">
        <v>41</v>
      </c>
      <c r="D36" s="2" t="s">
        <v>37</v>
      </c>
      <c r="E36" s="2" t="s">
        <v>71</v>
      </c>
      <c r="F36" s="2" t="s">
        <v>69</v>
      </c>
      <c r="G36" s="60">
        <v>21648.9</v>
      </c>
      <c r="H36" s="79">
        <f t="shared" si="0"/>
        <v>0</v>
      </c>
      <c r="I36" s="60">
        <v>21648.9</v>
      </c>
    </row>
    <row r="37" spans="1:9" s="78" customFormat="1" ht="25.5">
      <c r="A37" s="28" t="s">
        <v>101</v>
      </c>
      <c r="B37" s="2" t="s">
        <v>139</v>
      </c>
      <c r="C37" s="2" t="s">
        <v>41</v>
      </c>
      <c r="D37" s="2" t="s">
        <v>37</v>
      </c>
      <c r="E37" s="2" t="s">
        <v>71</v>
      </c>
      <c r="F37" s="2" t="s">
        <v>50</v>
      </c>
      <c r="G37" s="60">
        <f>G38</f>
        <v>182.2</v>
      </c>
      <c r="H37" s="79">
        <f t="shared" si="0"/>
        <v>0</v>
      </c>
      <c r="I37" s="60">
        <f>I38</f>
        <v>182.2</v>
      </c>
    </row>
    <row r="38" spans="1:9" s="78" customFormat="1" ht="26.25">
      <c r="A38" s="6" t="s">
        <v>63</v>
      </c>
      <c r="B38" s="2" t="s">
        <v>139</v>
      </c>
      <c r="C38" s="2" t="s">
        <v>41</v>
      </c>
      <c r="D38" s="2" t="s">
        <v>37</v>
      </c>
      <c r="E38" s="2" t="s">
        <v>71</v>
      </c>
      <c r="F38" s="2" t="s">
        <v>51</v>
      </c>
      <c r="G38" s="60">
        <v>182.2</v>
      </c>
      <c r="H38" s="79">
        <f t="shared" si="0"/>
        <v>0</v>
      </c>
      <c r="I38" s="60">
        <v>182.2</v>
      </c>
    </row>
    <row r="39" spans="1:9" s="78" customFormat="1">
      <c r="A39" s="6" t="s">
        <v>12</v>
      </c>
      <c r="B39" s="2" t="s">
        <v>139</v>
      </c>
      <c r="C39" s="2" t="s">
        <v>41</v>
      </c>
      <c r="D39" s="2" t="s">
        <v>37</v>
      </c>
      <c r="E39" s="2" t="s">
        <v>71</v>
      </c>
      <c r="F39" s="2" t="s">
        <v>55</v>
      </c>
      <c r="G39" s="60">
        <f>G40</f>
        <v>181.8</v>
      </c>
      <c r="H39" s="79">
        <f t="shared" si="0"/>
        <v>180</v>
      </c>
      <c r="I39" s="60">
        <f>I40</f>
        <v>361.8</v>
      </c>
    </row>
    <row r="40" spans="1:9" s="78" customFormat="1">
      <c r="A40" s="36" t="s">
        <v>200</v>
      </c>
      <c r="B40" s="2" t="s">
        <v>139</v>
      </c>
      <c r="C40" s="2" t="s">
        <v>41</v>
      </c>
      <c r="D40" s="2" t="s">
        <v>37</v>
      </c>
      <c r="E40" s="2" t="s">
        <v>71</v>
      </c>
      <c r="F40" s="2" t="s">
        <v>72</v>
      </c>
      <c r="G40" s="60">
        <f>31.8+150</f>
        <v>181.8</v>
      </c>
      <c r="H40" s="79">
        <f t="shared" si="0"/>
        <v>180</v>
      </c>
      <c r="I40" s="60">
        <f>31.8+150+180</f>
        <v>361.8</v>
      </c>
    </row>
    <row r="41" spans="1:9" s="78" customFormat="1">
      <c r="A41" s="11" t="s">
        <v>24</v>
      </c>
      <c r="B41" s="42" t="s">
        <v>139</v>
      </c>
      <c r="C41" s="42" t="s">
        <v>41</v>
      </c>
      <c r="D41" s="42" t="s">
        <v>37</v>
      </c>
      <c r="E41" s="42" t="s">
        <v>91</v>
      </c>
      <c r="F41" s="2" t="s">
        <v>39</v>
      </c>
      <c r="G41" s="60">
        <f>G42</f>
        <v>13</v>
      </c>
      <c r="H41" s="79">
        <f t="shared" si="0"/>
        <v>0</v>
      </c>
      <c r="I41" s="60">
        <f>I42</f>
        <v>13</v>
      </c>
    </row>
    <row r="42" spans="1:9" s="78" customFormat="1" ht="25.5">
      <c r="A42" s="28" t="s">
        <v>101</v>
      </c>
      <c r="B42" s="42" t="s">
        <v>139</v>
      </c>
      <c r="C42" s="42" t="s">
        <v>41</v>
      </c>
      <c r="D42" s="42" t="s">
        <v>37</v>
      </c>
      <c r="E42" s="2" t="s">
        <v>91</v>
      </c>
      <c r="F42" s="2" t="s">
        <v>50</v>
      </c>
      <c r="G42" s="60">
        <f>G43</f>
        <v>13</v>
      </c>
      <c r="H42" s="79">
        <f t="shared" si="0"/>
        <v>0</v>
      </c>
      <c r="I42" s="60">
        <f>I43</f>
        <v>13</v>
      </c>
    </row>
    <row r="43" spans="1:9" s="78" customFormat="1" ht="25.5">
      <c r="A43" s="11" t="s">
        <v>63</v>
      </c>
      <c r="B43" s="42" t="s">
        <v>139</v>
      </c>
      <c r="C43" s="42" t="s">
        <v>41</v>
      </c>
      <c r="D43" s="42" t="s">
        <v>37</v>
      </c>
      <c r="E43" s="2" t="s">
        <v>91</v>
      </c>
      <c r="F43" s="2" t="s">
        <v>51</v>
      </c>
      <c r="G43" s="60">
        <v>13</v>
      </c>
      <c r="H43" s="79">
        <f t="shared" si="0"/>
        <v>0</v>
      </c>
      <c r="I43" s="60">
        <v>13</v>
      </c>
    </row>
    <row r="44" spans="1:9" s="78" customFormat="1" ht="39">
      <c r="A44" s="36" t="s">
        <v>114</v>
      </c>
      <c r="B44" s="2" t="s">
        <v>139</v>
      </c>
      <c r="C44" s="2" t="s">
        <v>41</v>
      </c>
      <c r="D44" s="2" t="s">
        <v>40</v>
      </c>
      <c r="E44" s="2" t="s">
        <v>66</v>
      </c>
      <c r="F44" s="2" t="s">
        <v>39</v>
      </c>
      <c r="G44" s="60">
        <f>G45+G52</f>
        <v>16226.399999999998</v>
      </c>
      <c r="H44" s="79">
        <f t="shared" si="0"/>
        <v>0</v>
      </c>
      <c r="I44" s="60">
        <f>I45+I52</f>
        <v>16226.399999999998</v>
      </c>
    </row>
    <row r="45" spans="1:9" s="78" customFormat="1" ht="26.25">
      <c r="A45" s="36" t="s">
        <v>196</v>
      </c>
      <c r="B45" s="2" t="s">
        <v>139</v>
      </c>
      <c r="C45" s="2" t="s">
        <v>41</v>
      </c>
      <c r="D45" s="2" t="s">
        <v>40</v>
      </c>
      <c r="E45" s="2" t="s">
        <v>84</v>
      </c>
      <c r="F45" s="2" t="s">
        <v>39</v>
      </c>
      <c r="G45" s="60">
        <f>G46+G48+G50</f>
        <v>16059.599999999999</v>
      </c>
      <c r="H45" s="79">
        <f t="shared" si="0"/>
        <v>0</v>
      </c>
      <c r="I45" s="60">
        <f>I46+I48+I50</f>
        <v>16059.599999999999</v>
      </c>
    </row>
    <row r="46" spans="1:9" s="78" customFormat="1" ht="51">
      <c r="A46" s="28" t="s">
        <v>100</v>
      </c>
      <c r="B46" s="2" t="s">
        <v>139</v>
      </c>
      <c r="C46" s="2" t="s">
        <v>41</v>
      </c>
      <c r="D46" s="2" t="s">
        <v>40</v>
      </c>
      <c r="E46" s="2" t="s">
        <v>84</v>
      </c>
      <c r="F46" s="2" t="s">
        <v>64</v>
      </c>
      <c r="G46" s="60">
        <f>G47</f>
        <v>11128.9</v>
      </c>
      <c r="H46" s="79">
        <f t="shared" si="0"/>
        <v>0</v>
      </c>
      <c r="I46" s="60">
        <f>I47</f>
        <v>11128.9</v>
      </c>
    </row>
    <row r="47" spans="1:9" s="78" customFormat="1">
      <c r="A47" s="36" t="s">
        <v>16</v>
      </c>
      <c r="B47" s="2" t="s">
        <v>139</v>
      </c>
      <c r="C47" s="2" t="s">
        <v>41</v>
      </c>
      <c r="D47" s="2" t="s">
        <v>40</v>
      </c>
      <c r="E47" s="2" t="s">
        <v>84</v>
      </c>
      <c r="F47" s="2" t="s">
        <v>65</v>
      </c>
      <c r="G47" s="60">
        <v>11128.9</v>
      </c>
      <c r="H47" s="79">
        <f t="shared" si="0"/>
        <v>0</v>
      </c>
      <c r="I47" s="60">
        <v>11128.9</v>
      </c>
    </row>
    <row r="48" spans="1:9" s="80" customFormat="1" ht="25.5">
      <c r="A48" s="28" t="s">
        <v>101</v>
      </c>
      <c r="B48" s="2" t="s">
        <v>139</v>
      </c>
      <c r="C48" s="2" t="s">
        <v>41</v>
      </c>
      <c r="D48" s="2" t="s">
        <v>40</v>
      </c>
      <c r="E48" s="2" t="s">
        <v>84</v>
      </c>
      <c r="F48" s="2" t="s">
        <v>50</v>
      </c>
      <c r="G48" s="60">
        <f>G49</f>
        <v>4833.4000000000005</v>
      </c>
      <c r="H48" s="79">
        <f t="shared" si="0"/>
        <v>0</v>
      </c>
      <c r="I48" s="60">
        <f>I49</f>
        <v>4833.4000000000005</v>
      </c>
    </row>
    <row r="49" spans="1:9" ht="26.25">
      <c r="A49" s="6" t="s">
        <v>63</v>
      </c>
      <c r="B49" s="2" t="s">
        <v>139</v>
      </c>
      <c r="C49" s="2" t="s">
        <v>41</v>
      </c>
      <c r="D49" s="2" t="s">
        <v>40</v>
      </c>
      <c r="E49" s="2" t="s">
        <v>84</v>
      </c>
      <c r="F49" s="2" t="s">
        <v>51</v>
      </c>
      <c r="G49" s="60">
        <f>4224.1+609.3</f>
        <v>4833.4000000000005</v>
      </c>
      <c r="H49" s="79">
        <f t="shared" si="0"/>
        <v>0</v>
      </c>
      <c r="I49" s="60">
        <f>4224.1+609.3</f>
        <v>4833.4000000000005</v>
      </c>
    </row>
    <row r="50" spans="1:9">
      <c r="A50" s="6" t="s">
        <v>12</v>
      </c>
      <c r="B50" s="2" t="s">
        <v>139</v>
      </c>
      <c r="C50" s="2" t="s">
        <v>41</v>
      </c>
      <c r="D50" s="2" t="s">
        <v>40</v>
      </c>
      <c r="E50" s="2" t="s">
        <v>84</v>
      </c>
      <c r="F50" s="2" t="s">
        <v>55</v>
      </c>
      <c r="G50" s="60">
        <f>G51</f>
        <v>97.3</v>
      </c>
      <c r="H50" s="79">
        <f t="shared" si="0"/>
        <v>0</v>
      </c>
      <c r="I50" s="60">
        <f>I51</f>
        <v>97.3</v>
      </c>
    </row>
    <row r="51" spans="1:9">
      <c r="A51" s="36" t="s">
        <v>200</v>
      </c>
      <c r="B51" s="2" t="s">
        <v>139</v>
      </c>
      <c r="C51" s="2" t="s">
        <v>41</v>
      </c>
      <c r="D51" s="2" t="s">
        <v>40</v>
      </c>
      <c r="E51" s="2" t="s">
        <v>84</v>
      </c>
      <c r="F51" s="2" t="s">
        <v>72</v>
      </c>
      <c r="G51" s="60">
        <v>97.3</v>
      </c>
      <c r="H51" s="79">
        <f t="shared" si="0"/>
        <v>0</v>
      </c>
      <c r="I51" s="60">
        <v>97.3</v>
      </c>
    </row>
    <row r="52" spans="1:9" s="78" customFormat="1">
      <c r="A52" s="11" t="s">
        <v>24</v>
      </c>
      <c r="B52" s="42" t="s">
        <v>139</v>
      </c>
      <c r="C52" s="42" t="s">
        <v>41</v>
      </c>
      <c r="D52" s="42" t="s">
        <v>40</v>
      </c>
      <c r="E52" s="42" t="s">
        <v>91</v>
      </c>
      <c r="F52" s="2" t="s">
        <v>39</v>
      </c>
      <c r="G52" s="60">
        <f t="shared" ref="G52:I52" si="5">G53</f>
        <v>166.8</v>
      </c>
      <c r="H52" s="79">
        <f t="shared" si="0"/>
        <v>0</v>
      </c>
      <c r="I52" s="60">
        <f t="shared" si="5"/>
        <v>166.8</v>
      </c>
    </row>
    <row r="53" spans="1:9" s="78" customFormat="1" ht="25.5">
      <c r="A53" s="28" t="s">
        <v>101</v>
      </c>
      <c r="B53" s="42" t="s">
        <v>139</v>
      </c>
      <c r="C53" s="42" t="s">
        <v>41</v>
      </c>
      <c r="D53" s="42" t="s">
        <v>40</v>
      </c>
      <c r="E53" s="2" t="s">
        <v>91</v>
      </c>
      <c r="F53" s="2" t="s">
        <v>50</v>
      </c>
      <c r="G53" s="60">
        <f>G54</f>
        <v>166.8</v>
      </c>
      <c r="H53" s="79">
        <f t="shared" si="0"/>
        <v>0</v>
      </c>
      <c r="I53" s="60">
        <f>I54</f>
        <v>166.8</v>
      </c>
    </row>
    <row r="54" spans="1:9" s="78" customFormat="1" ht="25.5">
      <c r="A54" s="11" t="s">
        <v>63</v>
      </c>
      <c r="B54" s="42" t="s">
        <v>139</v>
      </c>
      <c r="C54" s="42" t="s">
        <v>41</v>
      </c>
      <c r="D54" s="42" t="s">
        <v>40</v>
      </c>
      <c r="E54" s="2" t="s">
        <v>91</v>
      </c>
      <c r="F54" s="2" t="s">
        <v>51</v>
      </c>
      <c r="G54" s="60">
        <v>166.8</v>
      </c>
      <c r="H54" s="79">
        <f t="shared" si="0"/>
        <v>0</v>
      </c>
      <c r="I54" s="60">
        <v>166.8</v>
      </c>
    </row>
    <row r="55" spans="1:9" s="78" customFormat="1" ht="39">
      <c r="A55" s="27" t="s">
        <v>115</v>
      </c>
      <c r="B55" s="2" t="s">
        <v>139</v>
      </c>
      <c r="C55" s="2" t="s">
        <v>41</v>
      </c>
      <c r="D55" s="2" t="s">
        <v>44</v>
      </c>
      <c r="E55" s="2" t="s">
        <v>66</v>
      </c>
      <c r="F55" s="2" t="s">
        <v>39</v>
      </c>
      <c r="G55" s="60">
        <f t="shared" ref="G55:I56" si="6">G56</f>
        <v>300</v>
      </c>
      <c r="H55" s="79">
        <f t="shared" si="0"/>
        <v>0</v>
      </c>
      <c r="I55" s="60">
        <f t="shared" si="6"/>
        <v>300</v>
      </c>
    </row>
    <row r="56" spans="1:9" s="78" customFormat="1">
      <c r="A56" s="6" t="s">
        <v>128</v>
      </c>
      <c r="B56" s="2" t="s">
        <v>139</v>
      </c>
      <c r="C56" s="2" t="s">
        <v>41</v>
      </c>
      <c r="D56" s="2" t="s">
        <v>44</v>
      </c>
      <c r="E56" s="2" t="s">
        <v>83</v>
      </c>
      <c r="F56" s="2" t="s">
        <v>39</v>
      </c>
      <c r="G56" s="60">
        <f t="shared" si="6"/>
        <v>300</v>
      </c>
      <c r="H56" s="79">
        <f t="shared" si="0"/>
        <v>0</v>
      </c>
      <c r="I56" s="60">
        <f t="shared" si="6"/>
        <v>300</v>
      </c>
    </row>
    <row r="57" spans="1:9" s="80" customFormat="1">
      <c r="A57" s="6" t="s">
        <v>32</v>
      </c>
      <c r="B57" s="2" t="s">
        <v>139</v>
      </c>
      <c r="C57" s="2" t="s">
        <v>41</v>
      </c>
      <c r="D57" s="2" t="s">
        <v>44</v>
      </c>
      <c r="E57" s="2" t="s">
        <v>83</v>
      </c>
      <c r="F57" s="2" t="s">
        <v>103</v>
      </c>
      <c r="G57" s="60">
        <f>G58</f>
        <v>300</v>
      </c>
      <c r="H57" s="79">
        <f t="shared" si="0"/>
        <v>0</v>
      </c>
      <c r="I57" s="60">
        <f>I58</f>
        <v>300</v>
      </c>
    </row>
    <row r="58" spans="1:9">
      <c r="A58" s="6" t="s">
        <v>182</v>
      </c>
      <c r="B58" s="2" t="s">
        <v>139</v>
      </c>
      <c r="C58" s="2" t="s">
        <v>41</v>
      </c>
      <c r="D58" s="2" t="s">
        <v>44</v>
      </c>
      <c r="E58" s="2" t="s">
        <v>83</v>
      </c>
      <c r="F58" s="2" t="s">
        <v>181</v>
      </c>
      <c r="G58" s="60">
        <v>300</v>
      </c>
      <c r="H58" s="79">
        <f t="shared" si="0"/>
        <v>0</v>
      </c>
      <c r="I58" s="60">
        <v>300</v>
      </c>
    </row>
    <row r="59" spans="1:9" ht="26.25">
      <c r="A59" s="27" t="s">
        <v>111</v>
      </c>
      <c r="B59" s="2" t="s">
        <v>139</v>
      </c>
      <c r="C59" s="2" t="s">
        <v>41</v>
      </c>
      <c r="D59" s="2" t="s">
        <v>42</v>
      </c>
      <c r="E59" s="2" t="s">
        <v>66</v>
      </c>
      <c r="F59" s="2" t="s">
        <v>39</v>
      </c>
      <c r="G59" s="60">
        <f t="shared" ref="G59:I59" si="7">G60</f>
        <v>1857.1</v>
      </c>
      <c r="H59" s="79">
        <f t="shared" si="0"/>
        <v>0</v>
      </c>
      <c r="I59" s="60">
        <f t="shared" si="7"/>
        <v>1857.1</v>
      </c>
    </row>
    <row r="60" spans="1:9">
      <c r="A60" s="28" t="s">
        <v>195</v>
      </c>
      <c r="B60" s="2" t="s">
        <v>139</v>
      </c>
      <c r="C60" s="2" t="s">
        <v>41</v>
      </c>
      <c r="D60" s="2" t="s">
        <v>42</v>
      </c>
      <c r="E60" s="2" t="s">
        <v>67</v>
      </c>
      <c r="F60" s="2" t="s">
        <v>39</v>
      </c>
      <c r="G60" s="60">
        <f>G61</f>
        <v>1857.1</v>
      </c>
      <c r="H60" s="79">
        <f t="shared" si="0"/>
        <v>0</v>
      </c>
      <c r="I60" s="60">
        <f>I61</f>
        <v>1857.1</v>
      </c>
    </row>
    <row r="61" spans="1:9" ht="51">
      <c r="A61" s="28" t="s">
        <v>100</v>
      </c>
      <c r="B61" s="2" t="s">
        <v>139</v>
      </c>
      <c r="C61" s="2" t="s">
        <v>41</v>
      </c>
      <c r="D61" s="2" t="s">
        <v>42</v>
      </c>
      <c r="E61" s="2" t="s">
        <v>67</v>
      </c>
      <c r="F61" s="2" t="s">
        <v>64</v>
      </c>
      <c r="G61" s="60">
        <f>G62</f>
        <v>1857.1</v>
      </c>
      <c r="H61" s="79">
        <f t="shared" si="0"/>
        <v>0</v>
      </c>
      <c r="I61" s="60">
        <f>I62</f>
        <v>1857.1</v>
      </c>
    </row>
    <row r="62" spans="1:9" ht="25.5">
      <c r="A62" s="28" t="s">
        <v>68</v>
      </c>
      <c r="B62" s="2" t="s">
        <v>139</v>
      </c>
      <c r="C62" s="2" t="s">
        <v>41</v>
      </c>
      <c r="D62" s="2" t="s">
        <v>42</v>
      </c>
      <c r="E62" s="2" t="s">
        <v>67</v>
      </c>
      <c r="F62" s="2" t="s">
        <v>69</v>
      </c>
      <c r="G62" s="60">
        <v>1857.1</v>
      </c>
      <c r="H62" s="79">
        <f t="shared" si="0"/>
        <v>0</v>
      </c>
      <c r="I62" s="60">
        <v>1857.1</v>
      </c>
    </row>
    <row r="63" spans="1:9" ht="26.25">
      <c r="A63" s="7" t="s">
        <v>173</v>
      </c>
      <c r="B63" s="45" t="s">
        <v>174</v>
      </c>
      <c r="C63" s="45" t="s">
        <v>41</v>
      </c>
      <c r="D63" s="45" t="s">
        <v>38</v>
      </c>
      <c r="E63" s="45" t="s">
        <v>66</v>
      </c>
      <c r="F63" s="45" t="s">
        <v>39</v>
      </c>
      <c r="G63" s="59">
        <f>G64</f>
        <v>100</v>
      </c>
      <c r="H63" s="77">
        <f t="shared" si="0"/>
        <v>0</v>
      </c>
      <c r="I63" s="59">
        <f>I64</f>
        <v>100</v>
      </c>
    </row>
    <row r="64" spans="1:9" ht="39">
      <c r="A64" s="6" t="s">
        <v>127</v>
      </c>
      <c r="B64" s="43" t="s">
        <v>174</v>
      </c>
      <c r="C64" s="43" t="s">
        <v>41</v>
      </c>
      <c r="D64" s="43" t="s">
        <v>37</v>
      </c>
      <c r="E64" s="43" t="s">
        <v>66</v>
      </c>
      <c r="F64" s="43" t="s">
        <v>39</v>
      </c>
      <c r="G64" s="60">
        <f t="shared" ref="G64:I65" si="8">G65</f>
        <v>100</v>
      </c>
      <c r="H64" s="79">
        <f t="shared" si="0"/>
        <v>0</v>
      </c>
      <c r="I64" s="60">
        <f t="shared" si="8"/>
        <v>100</v>
      </c>
    </row>
    <row r="65" spans="1:9">
      <c r="A65" s="6" t="s">
        <v>128</v>
      </c>
      <c r="B65" s="43" t="s">
        <v>174</v>
      </c>
      <c r="C65" s="43" t="s">
        <v>41</v>
      </c>
      <c r="D65" s="43" t="s">
        <v>37</v>
      </c>
      <c r="E65" s="43" t="s">
        <v>83</v>
      </c>
      <c r="F65" s="43" t="s">
        <v>39</v>
      </c>
      <c r="G65" s="60">
        <f t="shared" si="8"/>
        <v>100</v>
      </c>
      <c r="H65" s="79">
        <f t="shared" si="0"/>
        <v>0</v>
      </c>
      <c r="I65" s="60">
        <f t="shared" si="8"/>
        <v>100</v>
      </c>
    </row>
    <row r="66" spans="1:9" ht="26.25">
      <c r="A66" s="6" t="s">
        <v>101</v>
      </c>
      <c r="B66" s="43" t="s">
        <v>174</v>
      </c>
      <c r="C66" s="43" t="s">
        <v>41</v>
      </c>
      <c r="D66" s="43" t="s">
        <v>37</v>
      </c>
      <c r="E66" s="43" t="s">
        <v>83</v>
      </c>
      <c r="F66" s="43" t="s">
        <v>50</v>
      </c>
      <c r="G66" s="60">
        <f>G67</f>
        <v>100</v>
      </c>
      <c r="H66" s="79">
        <f t="shared" si="0"/>
        <v>0</v>
      </c>
      <c r="I66" s="60">
        <f>I67</f>
        <v>100</v>
      </c>
    </row>
    <row r="67" spans="1:9" ht="26.25">
      <c r="A67" s="36" t="s">
        <v>63</v>
      </c>
      <c r="B67" s="43" t="s">
        <v>174</v>
      </c>
      <c r="C67" s="43" t="s">
        <v>41</v>
      </c>
      <c r="D67" s="43" t="s">
        <v>37</v>
      </c>
      <c r="E67" s="43" t="s">
        <v>83</v>
      </c>
      <c r="F67" s="43" t="s">
        <v>51</v>
      </c>
      <c r="G67" s="60">
        <v>100</v>
      </c>
      <c r="H67" s="79">
        <f t="shared" si="0"/>
        <v>0</v>
      </c>
      <c r="I67" s="60">
        <v>100</v>
      </c>
    </row>
    <row r="68" spans="1:9" ht="26.25">
      <c r="A68" s="8" t="s">
        <v>154</v>
      </c>
      <c r="B68" s="4" t="s">
        <v>153</v>
      </c>
      <c r="C68" s="4" t="s">
        <v>41</v>
      </c>
      <c r="D68" s="4" t="s">
        <v>38</v>
      </c>
      <c r="E68" s="4" t="s">
        <v>66</v>
      </c>
      <c r="F68" s="4" t="s">
        <v>39</v>
      </c>
      <c r="G68" s="59">
        <f>G69+G76</f>
        <v>3122.9</v>
      </c>
      <c r="H68" s="77">
        <f t="shared" si="0"/>
        <v>0</v>
      </c>
      <c r="I68" s="59">
        <f>I69+I76</f>
        <v>3122.9</v>
      </c>
    </row>
    <row r="69" spans="1:9" ht="26.25">
      <c r="A69" s="9" t="s">
        <v>89</v>
      </c>
      <c r="B69" s="2" t="s">
        <v>153</v>
      </c>
      <c r="C69" s="2" t="s">
        <v>41</v>
      </c>
      <c r="D69" s="2" t="s">
        <v>37</v>
      </c>
      <c r="E69" s="2" t="s">
        <v>66</v>
      </c>
      <c r="F69" s="2" t="s">
        <v>39</v>
      </c>
      <c r="G69" s="60">
        <f>G73+G70</f>
        <v>2655</v>
      </c>
      <c r="H69" s="79">
        <f t="shared" si="0"/>
        <v>0</v>
      </c>
      <c r="I69" s="60">
        <f>I73+I70</f>
        <v>2655</v>
      </c>
    </row>
    <row r="70" spans="1:9">
      <c r="A70" s="9" t="s">
        <v>199</v>
      </c>
      <c r="B70" s="2" t="s">
        <v>153</v>
      </c>
      <c r="C70" s="2" t="s">
        <v>41</v>
      </c>
      <c r="D70" s="2" t="s">
        <v>37</v>
      </c>
      <c r="E70" s="42" t="s">
        <v>106</v>
      </c>
      <c r="F70" s="2" t="s">
        <v>39</v>
      </c>
      <c r="G70" s="60">
        <f>G71</f>
        <v>1425</v>
      </c>
      <c r="H70" s="79">
        <f t="shared" si="0"/>
        <v>0</v>
      </c>
      <c r="I70" s="60">
        <f>I71</f>
        <v>1425</v>
      </c>
    </row>
    <row r="71" spans="1:9" s="78" customFormat="1" ht="51">
      <c r="A71" s="28" t="s">
        <v>100</v>
      </c>
      <c r="B71" s="2" t="s">
        <v>153</v>
      </c>
      <c r="C71" s="2" t="s">
        <v>41</v>
      </c>
      <c r="D71" s="2" t="s">
        <v>37</v>
      </c>
      <c r="E71" s="42" t="s">
        <v>106</v>
      </c>
      <c r="F71" s="2" t="s">
        <v>64</v>
      </c>
      <c r="G71" s="60">
        <f>G72</f>
        <v>1425</v>
      </c>
      <c r="H71" s="79">
        <f t="shared" si="0"/>
        <v>0</v>
      </c>
      <c r="I71" s="60">
        <f>I72</f>
        <v>1425</v>
      </c>
    </row>
    <row r="72" spans="1:9">
      <c r="A72" s="6" t="s">
        <v>16</v>
      </c>
      <c r="B72" s="2" t="s">
        <v>153</v>
      </c>
      <c r="C72" s="2" t="s">
        <v>41</v>
      </c>
      <c r="D72" s="2" t="s">
        <v>37</v>
      </c>
      <c r="E72" s="42" t="s">
        <v>106</v>
      </c>
      <c r="F72" s="2" t="s">
        <v>65</v>
      </c>
      <c r="G72" s="60">
        <v>1425</v>
      </c>
      <c r="H72" s="79">
        <f t="shared" si="0"/>
        <v>0</v>
      </c>
      <c r="I72" s="60">
        <v>1425</v>
      </c>
    </row>
    <row r="73" spans="1:9" ht="26.25">
      <c r="A73" s="36" t="s">
        <v>155</v>
      </c>
      <c r="B73" s="2" t="s">
        <v>153</v>
      </c>
      <c r="C73" s="2" t="s">
        <v>41</v>
      </c>
      <c r="D73" s="2" t="s">
        <v>37</v>
      </c>
      <c r="E73" s="2" t="s">
        <v>119</v>
      </c>
      <c r="F73" s="2" t="s">
        <v>39</v>
      </c>
      <c r="G73" s="60">
        <f>G74</f>
        <v>1230</v>
      </c>
      <c r="H73" s="79">
        <f t="shared" si="0"/>
        <v>0</v>
      </c>
      <c r="I73" s="60">
        <f>I74</f>
        <v>1230</v>
      </c>
    </row>
    <row r="74" spans="1:9" s="78" customFormat="1" ht="51">
      <c r="A74" s="28" t="s">
        <v>100</v>
      </c>
      <c r="B74" s="2" t="s">
        <v>153</v>
      </c>
      <c r="C74" s="2" t="s">
        <v>41</v>
      </c>
      <c r="D74" s="2" t="s">
        <v>37</v>
      </c>
      <c r="E74" s="2" t="s">
        <v>119</v>
      </c>
      <c r="F74" s="2" t="s">
        <v>64</v>
      </c>
      <c r="G74" s="60">
        <f>G75</f>
        <v>1230</v>
      </c>
      <c r="H74" s="79">
        <f t="shared" ref="H74:H137" si="9">I74-G74</f>
        <v>0</v>
      </c>
      <c r="I74" s="60">
        <f>I75</f>
        <v>1230</v>
      </c>
    </row>
    <row r="75" spans="1:9" s="80" customFormat="1">
      <c r="A75" s="6" t="s">
        <v>16</v>
      </c>
      <c r="B75" s="2" t="s">
        <v>153</v>
      </c>
      <c r="C75" s="2" t="s">
        <v>41</v>
      </c>
      <c r="D75" s="2" t="s">
        <v>37</v>
      </c>
      <c r="E75" s="2" t="s">
        <v>119</v>
      </c>
      <c r="F75" s="2" t="s">
        <v>65</v>
      </c>
      <c r="G75" s="60">
        <v>1230</v>
      </c>
      <c r="H75" s="79">
        <f t="shared" si="9"/>
        <v>0</v>
      </c>
      <c r="I75" s="60">
        <v>1230</v>
      </c>
    </row>
    <row r="76" spans="1:9">
      <c r="A76" s="38" t="s">
        <v>156</v>
      </c>
      <c r="B76" s="42" t="s">
        <v>153</v>
      </c>
      <c r="C76" s="42" t="s">
        <v>41</v>
      </c>
      <c r="D76" s="42" t="s">
        <v>40</v>
      </c>
      <c r="E76" s="42" t="s">
        <v>66</v>
      </c>
      <c r="F76" s="42" t="s">
        <v>39</v>
      </c>
      <c r="G76" s="60">
        <f>G77</f>
        <v>467.9</v>
      </c>
      <c r="H76" s="79">
        <f t="shared" si="9"/>
        <v>0</v>
      </c>
      <c r="I76" s="60">
        <f>I77</f>
        <v>467.9</v>
      </c>
    </row>
    <row r="77" spans="1:9" ht="26.25">
      <c r="A77" s="36" t="s">
        <v>123</v>
      </c>
      <c r="B77" s="42" t="s">
        <v>153</v>
      </c>
      <c r="C77" s="42" t="s">
        <v>41</v>
      </c>
      <c r="D77" s="42" t="s">
        <v>40</v>
      </c>
      <c r="E77" s="42" t="s">
        <v>76</v>
      </c>
      <c r="F77" s="42" t="s">
        <v>39</v>
      </c>
      <c r="G77" s="60">
        <f>G78</f>
        <v>467.9</v>
      </c>
      <c r="H77" s="79">
        <f t="shared" si="9"/>
        <v>0</v>
      </c>
      <c r="I77" s="60">
        <f>I78</f>
        <v>467.9</v>
      </c>
    </row>
    <row r="78" spans="1:9" ht="51">
      <c r="A78" s="28" t="s">
        <v>100</v>
      </c>
      <c r="B78" s="42" t="s">
        <v>153</v>
      </c>
      <c r="C78" s="42" t="s">
        <v>41</v>
      </c>
      <c r="D78" s="42" t="s">
        <v>40</v>
      </c>
      <c r="E78" s="42" t="s">
        <v>76</v>
      </c>
      <c r="F78" s="42" t="s">
        <v>64</v>
      </c>
      <c r="G78" s="60">
        <f>G79</f>
        <v>467.9</v>
      </c>
      <c r="H78" s="79">
        <f t="shared" si="9"/>
        <v>0</v>
      </c>
      <c r="I78" s="60">
        <f>I79</f>
        <v>467.9</v>
      </c>
    </row>
    <row r="79" spans="1:9" s="78" customFormat="1">
      <c r="A79" s="36" t="s">
        <v>16</v>
      </c>
      <c r="B79" s="42" t="s">
        <v>153</v>
      </c>
      <c r="C79" s="42" t="s">
        <v>41</v>
      </c>
      <c r="D79" s="42" t="s">
        <v>40</v>
      </c>
      <c r="E79" s="42" t="s">
        <v>76</v>
      </c>
      <c r="F79" s="42" t="s">
        <v>65</v>
      </c>
      <c r="G79" s="60">
        <v>467.9</v>
      </c>
      <c r="H79" s="79">
        <f t="shared" si="9"/>
        <v>0</v>
      </c>
      <c r="I79" s="60">
        <v>467.9</v>
      </c>
    </row>
    <row r="80" spans="1:9" s="78" customFormat="1" ht="38.25">
      <c r="A80" s="53" t="s">
        <v>161</v>
      </c>
      <c r="B80" s="21" t="s">
        <v>162</v>
      </c>
      <c r="C80" s="21" t="s">
        <v>41</v>
      </c>
      <c r="D80" s="21" t="s">
        <v>38</v>
      </c>
      <c r="E80" s="21" t="s">
        <v>66</v>
      </c>
      <c r="F80" s="21" t="s">
        <v>39</v>
      </c>
      <c r="G80" s="63">
        <f>G81+G86+G91+G96</f>
        <v>13449.6</v>
      </c>
      <c r="H80" s="77">
        <f t="shared" si="9"/>
        <v>5.6999999999989086</v>
      </c>
      <c r="I80" s="63">
        <f>I81+I86+I91+I96</f>
        <v>13455.3</v>
      </c>
    </row>
    <row r="81" spans="1:9" s="78" customFormat="1" ht="25.5">
      <c r="A81" s="1" t="s">
        <v>62</v>
      </c>
      <c r="B81" s="20" t="s">
        <v>162</v>
      </c>
      <c r="C81" s="20" t="s">
        <v>43</v>
      </c>
      <c r="D81" s="20" t="s">
        <v>38</v>
      </c>
      <c r="E81" s="20" t="s">
        <v>66</v>
      </c>
      <c r="F81" s="20" t="s">
        <v>39</v>
      </c>
      <c r="G81" s="62">
        <f t="shared" ref="G81:I81" si="10">G82</f>
        <v>1214</v>
      </c>
      <c r="H81" s="79">
        <f t="shared" si="9"/>
        <v>0</v>
      </c>
      <c r="I81" s="62">
        <f t="shared" si="10"/>
        <v>1214</v>
      </c>
    </row>
    <row r="82" spans="1:9" s="78" customFormat="1" ht="25.5">
      <c r="A82" s="1" t="s">
        <v>94</v>
      </c>
      <c r="B82" s="20" t="s">
        <v>162</v>
      </c>
      <c r="C82" s="20" t="s">
        <v>43</v>
      </c>
      <c r="D82" s="20" t="s">
        <v>37</v>
      </c>
      <c r="E82" s="20" t="s">
        <v>66</v>
      </c>
      <c r="F82" s="20" t="s">
        <v>39</v>
      </c>
      <c r="G82" s="62">
        <f>G83</f>
        <v>1214</v>
      </c>
      <c r="H82" s="79">
        <f t="shared" si="9"/>
        <v>0</v>
      </c>
      <c r="I82" s="62">
        <f>I83</f>
        <v>1214</v>
      </c>
    </row>
    <row r="83" spans="1:9" s="78" customFormat="1" ht="26.25">
      <c r="A83" s="36" t="s">
        <v>123</v>
      </c>
      <c r="B83" s="20" t="s">
        <v>162</v>
      </c>
      <c r="C83" s="20" t="s">
        <v>43</v>
      </c>
      <c r="D83" s="20" t="s">
        <v>37</v>
      </c>
      <c r="E83" s="42" t="s">
        <v>76</v>
      </c>
      <c r="F83" s="20" t="s">
        <v>39</v>
      </c>
      <c r="G83" s="62">
        <f>G84</f>
        <v>1214</v>
      </c>
      <c r="H83" s="79">
        <f t="shared" si="9"/>
        <v>0</v>
      </c>
      <c r="I83" s="62">
        <f>I84</f>
        <v>1214</v>
      </c>
    </row>
    <row r="84" spans="1:9" s="78" customFormat="1" ht="25.5">
      <c r="A84" s="28" t="s">
        <v>101</v>
      </c>
      <c r="B84" s="20" t="s">
        <v>162</v>
      </c>
      <c r="C84" s="20" t="s">
        <v>43</v>
      </c>
      <c r="D84" s="20" t="s">
        <v>37</v>
      </c>
      <c r="E84" s="42" t="s">
        <v>76</v>
      </c>
      <c r="F84" s="20" t="s">
        <v>50</v>
      </c>
      <c r="G84" s="62">
        <f>G85</f>
        <v>1214</v>
      </c>
      <c r="H84" s="79">
        <f t="shared" si="9"/>
        <v>0</v>
      </c>
      <c r="I84" s="62">
        <f>I85</f>
        <v>1214</v>
      </c>
    </row>
    <row r="85" spans="1:9" s="78" customFormat="1" ht="25.5">
      <c r="A85" s="11" t="s">
        <v>63</v>
      </c>
      <c r="B85" s="20" t="s">
        <v>162</v>
      </c>
      <c r="C85" s="20" t="s">
        <v>43</v>
      </c>
      <c r="D85" s="20" t="s">
        <v>37</v>
      </c>
      <c r="E85" s="42" t="s">
        <v>76</v>
      </c>
      <c r="F85" s="20" t="s">
        <v>51</v>
      </c>
      <c r="G85" s="62">
        <v>1214</v>
      </c>
      <c r="H85" s="79">
        <f t="shared" si="9"/>
        <v>0</v>
      </c>
      <c r="I85" s="62">
        <v>1214</v>
      </c>
    </row>
    <row r="86" spans="1:9" s="78" customFormat="1" ht="26.25">
      <c r="A86" s="13" t="s">
        <v>53</v>
      </c>
      <c r="B86" s="20" t="s">
        <v>162</v>
      </c>
      <c r="C86" s="20" t="s">
        <v>49</v>
      </c>
      <c r="D86" s="20" t="s">
        <v>38</v>
      </c>
      <c r="E86" s="20" t="s">
        <v>66</v>
      </c>
      <c r="F86" s="20" t="s">
        <v>39</v>
      </c>
      <c r="G86" s="62">
        <f t="shared" ref="G86:I88" si="11">G87</f>
        <v>458</v>
      </c>
      <c r="H86" s="79">
        <f t="shared" si="9"/>
        <v>0</v>
      </c>
      <c r="I86" s="62">
        <f t="shared" si="11"/>
        <v>458</v>
      </c>
    </row>
    <row r="87" spans="1:9" s="78" customFormat="1" ht="25.5">
      <c r="A87" s="14" t="s">
        <v>92</v>
      </c>
      <c r="B87" s="20" t="s">
        <v>162</v>
      </c>
      <c r="C87" s="20" t="s">
        <v>49</v>
      </c>
      <c r="D87" s="20" t="s">
        <v>37</v>
      </c>
      <c r="E87" s="20" t="s">
        <v>66</v>
      </c>
      <c r="F87" s="20" t="s">
        <v>39</v>
      </c>
      <c r="G87" s="62">
        <f t="shared" si="11"/>
        <v>458</v>
      </c>
      <c r="H87" s="79">
        <f t="shared" si="9"/>
        <v>0</v>
      </c>
      <c r="I87" s="62">
        <f t="shared" si="11"/>
        <v>458</v>
      </c>
    </row>
    <row r="88" spans="1:9" s="78" customFormat="1" ht="25.5">
      <c r="A88" s="14" t="s">
        <v>123</v>
      </c>
      <c r="B88" s="20" t="s">
        <v>162</v>
      </c>
      <c r="C88" s="20" t="s">
        <v>49</v>
      </c>
      <c r="D88" s="20" t="s">
        <v>37</v>
      </c>
      <c r="E88" s="20" t="s">
        <v>76</v>
      </c>
      <c r="F88" s="20" t="s">
        <v>39</v>
      </c>
      <c r="G88" s="62">
        <f t="shared" si="11"/>
        <v>458</v>
      </c>
      <c r="H88" s="79">
        <f t="shared" si="9"/>
        <v>0</v>
      </c>
      <c r="I88" s="62">
        <f t="shared" si="11"/>
        <v>458</v>
      </c>
    </row>
    <row r="89" spans="1:9" s="78" customFormat="1" ht="25.5">
      <c r="A89" s="28" t="s">
        <v>101</v>
      </c>
      <c r="B89" s="20" t="s">
        <v>162</v>
      </c>
      <c r="C89" s="20" t="s">
        <v>49</v>
      </c>
      <c r="D89" s="20" t="s">
        <v>37</v>
      </c>
      <c r="E89" s="20" t="s">
        <v>76</v>
      </c>
      <c r="F89" s="20" t="s">
        <v>50</v>
      </c>
      <c r="G89" s="62">
        <f>G90</f>
        <v>458</v>
      </c>
      <c r="H89" s="79">
        <f t="shared" si="9"/>
        <v>0</v>
      </c>
      <c r="I89" s="62">
        <f>I90</f>
        <v>458</v>
      </c>
    </row>
    <row r="90" spans="1:9" s="78" customFormat="1" ht="25.5">
      <c r="A90" s="11" t="s">
        <v>63</v>
      </c>
      <c r="B90" s="20" t="s">
        <v>162</v>
      </c>
      <c r="C90" s="20" t="s">
        <v>49</v>
      </c>
      <c r="D90" s="20" t="s">
        <v>37</v>
      </c>
      <c r="E90" s="20" t="s">
        <v>76</v>
      </c>
      <c r="F90" s="20" t="s">
        <v>51</v>
      </c>
      <c r="G90" s="62">
        <v>458</v>
      </c>
      <c r="H90" s="79">
        <f t="shared" si="9"/>
        <v>0</v>
      </c>
      <c r="I90" s="62">
        <v>458</v>
      </c>
    </row>
    <row r="91" spans="1:9" s="78" customFormat="1" ht="26.25">
      <c r="A91" s="13" t="s">
        <v>27</v>
      </c>
      <c r="B91" s="33" t="s">
        <v>162</v>
      </c>
      <c r="C91" s="33" t="s">
        <v>57</v>
      </c>
      <c r="D91" s="33" t="s">
        <v>38</v>
      </c>
      <c r="E91" s="33" t="s">
        <v>66</v>
      </c>
      <c r="F91" s="33" t="s">
        <v>39</v>
      </c>
      <c r="G91" s="62">
        <f t="shared" ref="G91:I93" si="12">G92</f>
        <v>10484</v>
      </c>
      <c r="H91" s="79">
        <f t="shared" si="9"/>
        <v>0</v>
      </c>
      <c r="I91" s="62">
        <f t="shared" si="12"/>
        <v>10484</v>
      </c>
    </row>
    <row r="92" spans="1:9" s="78" customFormat="1" ht="39">
      <c r="A92" s="13" t="s">
        <v>122</v>
      </c>
      <c r="B92" s="20" t="s">
        <v>162</v>
      </c>
      <c r="C92" s="20" t="s">
        <v>57</v>
      </c>
      <c r="D92" s="20" t="s">
        <v>37</v>
      </c>
      <c r="E92" s="20" t="s">
        <v>66</v>
      </c>
      <c r="F92" s="20" t="s">
        <v>39</v>
      </c>
      <c r="G92" s="62">
        <f t="shared" si="12"/>
        <v>10484</v>
      </c>
      <c r="H92" s="79">
        <f t="shared" si="9"/>
        <v>0</v>
      </c>
      <c r="I92" s="62">
        <f t="shared" si="12"/>
        <v>10484</v>
      </c>
    </row>
    <row r="93" spans="1:9" s="78" customFormat="1">
      <c r="A93" s="13" t="s">
        <v>163</v>
      </c>
      <c r="B93" s="20" t="s">
        <v>162</v>
      </c>
      <c r="C93" s="20" t="s">
        <v>57</v>
      </c>
      <c r="D93" s="20" t="s">
        <v>37</v>
      </c>
      <c r="E93" s="20" t="s">
        <v>164</v>
      </c>
      <c r="F93" s="20" t="s">
        <v>39</v>
      </c>
      <c r="G93" s="62">
        <f t="shared" si="12"/>
        <v>10484</v>
      </c>
      <c r="H93" s="79">
        <f t="shared" si="9"/>
        <v>0</v>
      </c>
      <c r="I93" s="62">
        <f t="shared" si="12"/>
        <v>10484</v>
      </c>
    </row>
    <row r="94" spans="1:9" s="78" customFormat="1">
      <c r="A94" s="6" t="s">
        <v>12</v>
      </c>
      <c r="B94" s="20" t="s">
        <v>162</v>
      </c>
      <c r="C94" s="20" t="s">
        <v>57</v>
      </c>
      <c r="D94" s="20" t="s">
        <v>37</v>
      </c>
      <c r="E94" s="20" t="s">
        <v>164</v>
      </c>
      <c r="F94" s="20" t="s">
        <v>55</v>
      </c>
      <c r="G94" s="62">
        <f>G95</f>
        <v>10484</v>
      </c>
      <c r="H94" s="79">
        <f t="shared" si="9"/>
        <v>0</v>
      </c>
      <c r="I94" s="62">
        <f>I95</f>
        <v>10484</v>
      </c>
    </row>
    <row r="95" spans="1:9" s="78" customFormat="1" ht="39">
      <c r="A95" s="13" t="s">
        <v>108</v>
      </c>
      <c r="B95" s="20" t="s">
        <v>162</v>
      </c>
      <c r="C95" s="20" t="s">
        <v>57</v>
      </c>
      <c r="D95" s="20" t="s">
        <v>37</v>
      </c>
      <c r="E95" s="20" t="s">
        <v>164</v>
      </c>
      <c r="F95" s="20" t="s">
        <v>93</v>
      </c>
      <c r="G95" s="62">
        <v>10484</v>
      </c>
      <c r="H95" s="79">
        <f t="shared" si="9"/>
        <v>0</v>
      </c>
      <c r="I95" s="62">
        <v>10484</v>
      </c>
    </row>
    <row r="96" spans="1:9" s="78" customFormat="1" ht="25.5">
      <c r="A96" s="11" t="s">
        <v>124</v>
      </c>
      <c r="B96" s="42" t="s">
        <v>162</v>
      </c>
      <c r="C96" s="37" t="s">
        <v>52</v>
      </c>
      <c r="D96" s="37" t="s">
        <v>38</v>
      </c>
      <c r="E96" s="37" t="s">
        <v>66</v>
      </c>
      <c r="F96" s="42" t="s">
        <v>39</v>
      </c>
      <c r="G96" s="62">
        <f>G97+G101</f>
        <v>1293.5999999999999</v>
      </c>
      <c r="H96" s="79">
        <f t="shared" si="9"/>
        <v>5.7000000000000455</v>
      </c>
      <c r="I96" s="62">
        <f>I97+I101</f>
        <v>1299.3</v>
      </c>
    </row>
    <row r="97" spans="1:9" s="78" customFormat="1" ht="25.5">
      <c r="A97" s="11" t="s">
        <v>165</v>
      </c>
      <c r="B97" s="42" t="s">
        <v>162</v>
      </c>
      <c r="C97" s="37" t="s">
        <v>52</v>
      </c>
      <c r="D97" s="37" t="s">
        <v>37</v>
      </c>
      <c r="E97" s="37" t="s">
        <v>66</v>
      </c>
      <c r="F97" s="42" t="s">
        <v>39</v>
      </c>
      <c r="G97" s="62">
        <f t="shared" ref="G97:I98" si="13">G98</f>
        <v>1140.5999999999999</v>
      </c>
      <c r="H97" s="79">
        <f t="shared" si="9"/>
        <v>5.7000000000000455</v>
      </c>
      <c r="I97" s="62">
        <f t="shared" si="13"/>
        <v>1146.3</v>
      </c>
    </row>
    <row r="98" spans="1:9" s="78" customFormat="1" ht="25.5">
      <c r="A98" s="11" t="s">
        <v>123</v>
      </c>
      <c r="B98" s="42" t="s">
        <v>162</v>
      </c>
      <c r="C98" s="37" t="s">
        <v>52</v>
      </c>
      <c r="D98" s="37" t="s">
        <v>37</v>
      </c>
      <c r="E98" s="37" t="s">
        <v>76</v>
      </c>
      <c r="F98" s="42" t="s">
        <v>39</v>
      </c>
      <c r="G98" s="62">
        <f t="shared" si="13"/>
        <v>1140.5999999999999</v>
      </c>
      <c r="H98" s="79">
        <f t="shared" si="9"/>
        <v>5.7000000000000455</v>
      </c>
      <c r="I98" s="62">
        <f t="shared" si="13"/>
        <v>1146.3</v>
      </c>
    </row>
    <row r="99" spans="1:9" s="78" customFormat="1" ht="25.5">
      <c r="A99" s="28" t="s">
        <v>101</v>
      </c>
      <c r="B99" s="42" t="s">
        <v>162</v>
      </c>
      <c r="C99" s="37" t="s">
        <v>52</v>
      </c>
      <c r="D99" s="37" t="s">
        <v>37</v>
      </c>
      <c r="E99" s="37" t="s">
        <v>76</v>
      </c>
      <c r="F99" s="42" t="s">
        <v>50</v>
      </c>
      <c r="G99" s="62">
        <f>G100</f>
        <v>1140.5999999999999</v>
      </c>
      <c r="H99" s="79">
        <f t="shared" si="9"/>
        <v>5.7000000000000455</v>
      </c>
      <c r="I99" s="62">
        <f>I100</f>
        <v>1146.3</v>
      </c>
    </row>
    <row r="100" spans="1:9" s="78" customFormat="1" ht="25.5">
      <c r="A100" s="11" t="s">
        <v>63</v>
      </c>
      <c r="B100" s="42" t="s">
        <v>162</v>
      </c>
      <c r="C100" s="37" t="s">
        <v>52</v>
      </c>
      <c r="D100" s="37" t="s">
        <v>37</v>
      </c>
      <c r="E100" s="37" t="s">
        <v>76</v>
      </c>
      <c r="F100" s="42" t="s">
        <v>51</v>
      </c>
      <c r="G100" s="62">
        <v>1140.5999999999999</v>
      </c>
      <c r="H100" s="79">
        <f t="shared" si="9"/>
        <v>5.7000000000000455</v>
      </c>
      <c r="I100" s="62">
        <f>1140.6+5.7</f>
        <v>1146.3</v>
      </c>
    </row>
    <row r="101" spans="1:9" s="78" customFormat="1" ht="25.5">
      <c r="A101" s="51" t="s">
        <v>167</v>
      </c>
      <c r="B101" s="42" t="s">
        <v>162</v>
      </c>
      <c r="C101" s="37" t="s">
        <v>52</v>
      </c>
      <c r="D101" s="37" t="s">
        <v>40</v>
      </c>
      <c r="E101" s="37" t="s">
        <v>66</v>
      </c>
      <c r="F101" s="2" t="s">
        <v>39</v>
      </c>
      <c r="G101" s="62">
        <f t="shared" ref="G101:I102" si="14">G102</f>
        <v>153</v>
      </c>
      <c r="H101" s="79">
        <f t="shared" si="9"/>
        <v>0</v>
      </c>
      <c r="I101" s="62">
        <f t="shared" si="14"/>
        <v>153</v>
      </c>
    </row>
    <row r="102" spans="1:9" s="78" customFormat="1" ht="26.25">
      <c r="A102" s="36" t="s">
        <v>123</v>
      </c>
      <c r="B102" s="42" t="s">
        <v>162</v>
      </c>
      <c r="C102" s="37" t="s">
        <v>52</v>
      </c>
      <c r="D102" s="37" t="s">
        <v>40</v>
      </c>
      <c r="E102" s="37" t="s">
        <v>76</v>
      </c>
      <c r="F102" s="2" t="s">
        <v>39</v>
      </c>
      <c r="G102" s="62">
        <f t="shared" si="14"/>
        <v>153</v>
      </c>
      <c r="H102" s="79">
        <f t="shared" si="9"/>
        <v>0</v>
      </c>
      <c r="I102" s="62">
        <f t="shared" si="14"/>
        <v>153</v>
      </c>
    </row>
    <row r="103" spans="1:9" s="78" customFormat="1" ht="25.5">
      <c r="A103" s="28" t="s">
        <v>101</v>
      </c>
      <c r="B103" s="37" t="s">
        <v>162</v>
      </c>
      <c r="C103" s="37" t="s">
        <v>52</v>
      </c>
      <c r="D103" s="37" t="s">
        <v>40</v>
      </c>
      <c r="E103" s="37" t="s">
        <v>76</v>
      </c>
      <c r="F103" s="20" t="s">
        <v>50</v>
      </c>
      <c r="G103" s="62">
        <f>G104</f>
        <v>153</v>
      </c>
      <c r="H103" s="79">
        <f t="shared" si="9"/>
        <v>0</v>
      </c>
      <c r="I103" s="62">
        <f>I104</f>
        <v>153</v>
      </c>
    </row>
    <row r="104" spans="1:9" s="78" customFormat="1" ht="25.5">
      <c r="A104" s="11" t="s">
        <v>63</v>
      </c>
      <c r="B104" s="37" t="s">
        <v>162</v>
      </c>
      <c r="C104" s="37" t="s">
        <v>52</v>
      </c>
      <c r="D104" s="37" t="s">
        <v>40</v>
      </c>
      <c r="E104" s="37" t="s">
        <v>76</v>
      </c>
      <c r="F104" s="20" t="s">
        <v>51</v>
      </c>
      <c r="G104" s="62">
        <v>153</v>
      </c>
      <c r="H104" s="79">
        <f t="shared" si="9"/>
        <v>0</v>
      </c>
      <c r="I104" s="62">
        <v>153</v>
      </c>
    </row>
    <row r="105" spans="1:9" s="78" customFormat="1" ht="39">
      <c r="A105" s="7" t="s">
        <v>147</v>
      </c>
      <c r="B105" s="4" t="s">
        <v>148</v>
      </c>
      <c r="C105" s="4" t="s">
        <v>41</v>
      </c>
      <c r="D105" s="4" t="s">
        <v>38</v>
      </c>
      <c r="E105" s="4" t="s">
        <v>66</v>
      </c>
      <c r="F105" s="4" t="s">
        <v>39</v>
      </c>
      <c r="G105" s="59">
        <f>G106+G118</f>
        <v>151.30000000000001</v>
      </c>
      <c r="H105" s="77">
        <f t="shared" si="9"/>
        <v>0</v>
      </c>
      <c r="I105" s="59">
        <f>I106+I118</f>
        <v>151.30000000000001</v>
      </c>
    </row>
    <row r="106" spans="1:9" s="78" customFormat="1">
      <c r="A106" s="6" t="s">
        <v>78</v>
      </c>
      <c r="B106" s="2" t="s">
        <v>148</v>
      </c>
      <c r="C106" s="2" t="s">
        <v>43</v>
      </c>
      <c r="D106" s="2" t="s">
        <v>38</v>
      </c>
      <c r="E106" s="2" t="s">
        <v>66</v>
      </c>
      <c r="F106" s="2" t="s">
        <v>39</v>
      </c>
      <c r="G106" s="60">
        <f>G107+G111</f>
        <v>101.3</v>
      </c>
      <c r="H106" s="79">
        <f t="shared" si="9"/>
        <v>0</v>
      </c>
      <c r="I106" s="60">
        <f>I107+I111</f>
        <v>101.3</v>
      </c>
    </row>
    <row r="107" spans="1:9" s="78" customFormat="1" ht="39">
      <c r="A107" s="6" t="s">
        <v>87</v>
      </c>
      <c r="B107" s="2" t="s">
        <v>148</v>
      </c>
      <c r="C107" s="2" t="s">
        <v>43</v>
      </c>
      <c r="D107" s="2" t="s">
        <v>37</v>
      </c>
      <c r="E107" s="2" t="s">
        <v>66</v>
      </c>
      <c r="F107" s="2" t="s">
        <v>39</v>
      </c>
      <c r="G107" s="60">
        <f t="shared" ref="G107:I107" si="15">G108</f>
        <v>70</v>
      </c>
      <c r="H107" s="79">
        <f t="shared" si="9"/>
        <v>0</v>
      </c>
      <c r="I107" s="60">
        <f t="shared" si="15"/>
        <v>70</v>
      </c>
    </row>
    <row r="108" spans="1:9" s="78" customFormat="1" ht="90">
      <c r="A108" s="36" t="s">
        <v>194</v>
      </c>
      <c r="B108" s="2" t="s">
        <v>148</v>
      </c>
      <c r="C108" s="2" t="s">
        <v>43</v>
      </c>
      <c r="D108" s="2" t="s">
        <v>37</v>
      </c>
      <c r="E108" s="2" t="s">
        <v>88</v>
      </c>
      <c r="F108" s="2" t="s">
        <v>39</v>
      </c>
      <c r="G108" s="60">
        <f>G109</f>
        <v>70</v>
      </c>
      <c r="H108" s="79">
        <f t="shared" si="9"/>
        <v>0</v>
      </c>
      <c r="I108" s="60">
        <f>I109</f>
        <v>70</v>
      </c>
    </row>
    <row r="109" spans="1:9" s="78" customFormat="1" ht="25.5">
      <c r="A109" s="28" t="s">
        <v>101</v>
      </c>
      <c r="B109" s="2" t="s">
        <v>148</v>
      </c>
      <c r="C109" s="2" t="s">
        <v>43</v>
      </c>
      <c r="D109" s="2" t="s">
        <v>37</v>
      </c>
      <c r="E109" s="2" t="s">
        <v>88</v>
      </c>
      <c r="F109" s="2" t="s">
        <v>50</v>
      </c>
      <c r="G109" s="60">
        <f>G110</f>
        <v>70</v>
      </c>
      <c r="H109" s="79">
        <f t="shared" si="9"/>
        <v>0</v>
      </c>
      <c r="I109" s="60">
        <f>I110</f>
        <v>70</v>
      </c>
    </row>
    <row r="110" spans="1:9" s="78" customFormat="1" ht="26.25">
      <c r="A110" s="6" t="s">
        <v>63</v>
      </c>
      <c r="B110" s="2" t="s">
        <v>148</v>
      </c>
      <c r="C110" s="2" t="s">
        <v>43</v>
      </c>
      <c r="D110" s="2" t="s">
        <v>37</v>
      </c>
      <c r="E110" s="2" t="s">
        <v>88</v>
      </c>
      <c r="F110" s="2" t="s">
        <v>51</v>
      </c>
      <c r="G110" s="60">
        <v>70</v>
      </c>
      <c r="H110" s="79">
        <f t="shared" si="9"/>
        <v>0</v>
      </c>
      <c r="I110" s="60">
        <v>70</v>
      </c>
    </row>
    <row r="111" spans="1:9" s="78" customFormat="1" ht="26.25">
      <c r="A111" s="6" t="s">
        <v>79</v>
      </c>
      <c r="B111" s="2" t="s">
        <v>148</v>
      </c>
      <c r="C111" s="2" t="s">
        <v>43</v>
      </c>
      <c r="D111" s="2" t="s">
        <v>40</v>
      </c>
      <c r="E111" s="2" t="s">
        <v>66</v>
      </c>
      <c r="F111" s="2" t="s">
        <v>39</v>
      </c>
      <c r="G111" s="60">
        <f>G112+G115</f>
        <v>31.3</v>
      </c>
      <c r="H111" s="79">
        <f t="shared" si="9"/>
        <v>0</v>
      </c>
      <c r="I111" s="60">
        <f>I112+I115</f>
        <v>31.3</v>
      </c>
    </row>
    <row r="112" spans="1:9" s="78" customFormat="1">
      <c r="A112" s="9" t="s">
        <v>197</v>
      </c>
      <c r="B112" s="2" t="s">
        <v>148</v>
      </c>
      <c r="C112" s="2" t="s">
        <v>43</v>
      </c>
      <c r="D112" s="2" t="s">
        <v>40</v>
      </c>
      <c r="E112" s="2" t="s">
        <v>80</v>
      </c>
      <c r="F112" s="2" t="s">
        <v>39</v>
      </c>
      <c r="G112" s="60">
        <f>G113</f>
        <v>25</v>
      </c>
      <c r="H112" s="79">
        <f t="shared" si="9"/>
        <v>0</v>
      </c>
      <c r="I112" s="60">
        <f>I113</f>
        <v>25</v>
      </c>
    </row>
    <row r="113" spans="1:9" s="78" customFormat="1" ht="51">
      <c r="A113" s="28" t="s">
        <v>100</v>
      </c>
      <c r="B113" s="2" t="s">
        <v>148</v>
      </c>
      <c r="C113" s="2" t="s">
        <v>43</v>
      </c>
      <c r="D113" s="2" t="s">
        <v>40</v>
      </c>
      <c r="E113" s="2" t="s">
        <v>80</v>
      </c>
      <c r="F113" s="2" t="s">
        <v>64</v>
      </c>
      <c r="G113" s="60">
        <f>G114</f>
        <v>25</v>
      </c>
      <c r="H113" s="79">
        <f t="shared" si="9"/>
        <v>0</v>
      </c>
      <c r="I113" s="60">
        <f>I114</f>
        <v>25</v>
      </c>
    </row>
    <row r="114" spans="1:9" s="78" customFormat="1">
      <c r="A114" s="28" t="s">
        <v>16</v>
      </c>
      <c r="B114" s="2" t="s">
        <v>148</v>
      </c>
      <c r="C114" s="2" t="s">
        <v>43</v>
      </c>
      <c r="D114" s="2" t="s">
        <v>40</v>
      </c>
      <c r="E114" s="2" t="s">
        <v>80</v>
      </c>
      <c r="F114" s="2" t="s">
        <v>65</v>
      </c>
      <c r="G114" s="60">
        <v>25</v>
      </c>
      <c r="H114" s="79">
        <f t="shared" si="9"/>
        <v>0</v>
      </c>
      <c r="I114" s="60">
        <v>25</v>
      </c>
    </row>
    <row r="115" spans="1:9" s="78" customFormat="1" ht="26.25">
      <c r="A115" s="38" t="s">
        <v>198</v>
      </c>
      <c r="B115" s="2" t="s">
        <v>148</v>
      </c>
      <c r="C115" s="2" t="s">
        <v>43</v>
      </c>
      <c r="D115" s="2" t="s">
        <v>40</v>
      </c>
      <c r="E115" s="2" t="s">
        <v>113</v>
      </c>
      <c r="F115" s="2" t="s">
        <v>39</v>
      </c>
      <c r="G115" s="60">
        <f>G116</f>
        <v>6.3</v>
      </c>
      <c r="H115" s="79">
        <f t="shared" si="9"/>
        <v>0</v>
      </c>
      <c r="I115" s="60">
        <f>I116</f>
        <v>6.3</v>
      </c>
    </row>
    <row r="116" spans="1:9" s="78" customFormat="1" ht="51">
      <c r="A116" s="28" t="s">
        <v>100</v>
      </c>
      <c r="B116" s="2" t="s">
        <v>148</v>
      </c>
      <c r="C116" s="2" t="s">
        <v>43</v>
      </c>
      <c r="D116" s="2" t="s">
        <v>40</v>
      </c>
      <c r="E116" s="2" t="s">
        <v>113</v>
      </c>
      <c r="F116" s="2" t="s">
        <v>64</v>
      </c>
      <c r="G116" s="60">
        <f>G117</f>
        <v>6.3</v>
      </c>
      <c r="H116" s="79">
        <f t="shared" si="9"/>
        <v>0</v>
      </c>
      <c r="I116" s="60">
        <f>I117</f>
        <v>6.3</v>
      </c>
    </row>
    <row r="117" spans="1:9" s="80" customFormat="1">
      <c r="A117" s="28" t="s">
        <v>16</v>
      </c>
      <c r="B117" s="2" t="s">
        <v>148</v>
      </c>
      <c r="C117" s="2" t="s">
        <v>43</v>
      </c>
      <c r="D117" s="2" t="s">
        <v>40</v>
      </c>
      <c r="E117" s="2" t="s">
        <v>113</v>
      </c>
      <c r="F117" s="2" t="s">
        <v>65</v>
      </c>
      <c r="G117" s="60">
        <v>6.3</v>
      </c>
      <c r="H117" s="79">
        <f t="shared" si="9"/>
        <v>0</v>
      </c>
      <c r="I117" s="60">
        <v>6.3</v>
      </c>
    </row>
    <row r="118" spans="1:9" s="80" customFormat="1" ht="39">
      <c r="A118" s="38" t="s">
        <v>81</v>
      </c>
      <c r="B118" s="3" t="s">
        <v>148</v>
      </c>
      <c r="C118" s="3" t="s">
        <v>49</v>
      </c>
      <c r="D118" s="3" t="s">
        <v>38</v>
      </c>
      <c r="E118" s="3" t="s">
        <v>66</v>
      </c>
      <c r="F118" s="2" t="s">
        <v>39</v>
      </c>
      <c r="G118" s="60">
        <f t="shared" ref="G118:I119" si="16">G119</f>
        <v>50</v>
      </c>
      <c r="H118" s="79">
        <f t="shared" si="9"/>
        <v>0</v>
      </c>
      <c r="I118" s="60">
        <f t="shared" si="16"/>
        <v>50</v>
      </c>
    </row>
    <row r="119" spans="1:9" s="80" customFormat="1" ht="39">
      <c r="A119" s="38" t="s">
        <v>82</v>
      </c>
      <c r="B119" s="2" t="s">
        <v>148</v>
      </c>
      <c r="C119" s="2" t="s">
        <v>49</v>
      </c>
      <c r="D119" s="2" t="s">
        <v>37</v>
      </c>
      <c r="E119" s="2" t="s">
        <v>66</v>
      </c>
      <c r="F119" s="2" t="s">
        <v>39</v>
      </c>
      <c r="G119" s="60">
        <f t="shared" si="16"/>
        <v>50</v>
      </c>
      <c r="H119" s="79">
        <f t="shared" si="9"/>
        <v>0</v>
      </c>
      <c r="I119" s="60">
        <f t="shared" si="16"/>
        <v>50</v>
      </c>
    </row>
    <row r="120" spans="1:9" s="80" customFormat="1" ht="26.25">
      <c r="A120" s="38" t="s">
        <v>123</v>
      </c>
      <c r="B120" s="2" t="s">
        <v>148</v>
      </c>
      <c r="C120" s="2" t="s">
        <v>49</v>
      </c>
      <c r="D120" s="2" t="s">
        <v>37</v>
      </c>
      <c r="E120" s="2" t="s">
        <v>76</v>
      </c>
      <c r="F120" s="2" t="s">
        <v>39</v>
      </c>
      <c r="G120" s="60">
        <f>G121</f>
        <v>50</v>
      </c>
      <c r="H120" s="79">
        <f t="shared" si="9"/>
        <v>0</v>
      </c>
      <c r="I120" s="60">
        <f>I121</f>
        <v>50</v>
      </c>
    </row>
    <row r="121" spans="1:9" s="80" customFormat="1" ht="25.5">
      <c r="A121" s="28" t="s">
        <v>101</v>
      </c>
      <c r="B121" s="2" t="s">
        <v>148</v>
      </c>
      <c r="C121" s="2" t="s">
        <v>49</v>
      </c>
      <c r="D121" s="2" t="s">
        <v>37</v>
      </c>
      <c r="E121" s="2" t="s">
        <v>76</v>
      </c>
      <c r="F121" s="2" t="s">
        <v>50</v>
      </c>
      <c r="G121" s="60">
        <f>G122</f>
        <v>50</v>
      </c>
      <c r="H121" s="79">
        <f t="shared" si="9"/>
        <v>0</v>
      </c>
      <c r="I121" s="60">
        <f>I122</f>
        <v>50</v>
      </c>
    </row>
    <row r="122" spans="1:9" ht="26.25">
      <c r="A122" s="6" t="s">
        <v>63</v>
      </c>
      <c r="B122" s="2" t="s">
        <v>148</v>
      </c>
      <c r="C122" s="2" t="s">
        <v>49</v>
      </c>
      <c r="D122" s="2" t="s">
        <v>37</v>
      </c>
      <c r="E122" s="2" t="s">
        <v>76</v>
      </c>
      <c r="F122" s="2" t="s">
        <v>51</v>
      </c>
      <c r="G122" s="60">
        <v>50</v>
      </c>
      <c r="H122" s="79">
        <f t="shared" si="9"/>
        <v>0</v>
      </c>
      <c r="I122" s="60">
        <v>50</v>
      </c>
    </row>
    <row r="123" spans="1:9">
      <c r="A123" s="39" t="s">
        <v>149</v>
      </c>
      <c r="B123" s="4" t="s">
        <v>54</v>
      </c>
      <c r="C123" s="4" t="s">
        <v>41</v>
      </c>
      <c r="D123" s="4" t="s">
        <v>38</v>
      </c>
      <c r="E123" s="4" t="s">
        <v>66</v>
      </c>
      <c r="F123" s="4" t="s">
        <v>39</v>
      </c>
      <c r="G123" s="59">
        <f>G124+G128</f>
        <v>645.9</v>
      </c>
      <c r="H123" s="77">
        <f t="shared" si="9"/>
        <v>0</v>
      </c>
      <c r="I123" s="59">
        <f>I124+I128</f>
        <v>645.9</v>
      </c>
    </row>
    <row r="124" spans="1:9" ht="26.25">
      <c r="A124" s="36" t="s">
        <v>85</v>
      </c>
      <c r="B124" s="2" t="s">
        <v>54</v>
      </c>
      <c r="C124" s="2" t="s">
        <v>41</v>
      </c>
      <c r="D124" s="2" t="s">
        <v>37</v>
      </c>
      <c r="E124" s="2" t="s">
        <v>66</v>
      </c>
      <c r="F124" s="2" t="s">
        <v>39</v>
      </c>
      <c r="G124" s="60">
        <f>G125</f>
        <v>493.8</v>
      </c>
      <c r="H124" s="79">
        <f t="shared" si="9"/>
        <v>0</v>
      </c>
      <c r="I124" s="60">
        <f>I125</f>
        <v>493.8</v>
      </c>
    </row>
    <row r="125" spans="1:9" ht="25.5">
      <c r="A125" s="56" t="s">
        <v>201</v>
      </c>
      <c r="B125" s="2" t="s">
        <v>54</v>
      </c>
      <c r="C125" s="2" t="s">
        <v>41</v>
      </c>
      <c r="D125" s="2" t="s">
        <v>37</v>
      </c>
      <c r="E125" s="2" t="s">
        <v>86</v>
      </c>
      <c r="F125" s="2" t="s">
        <v>39</v>
      </c>
      <c r="G125" s="60">
        <f>G126</f>
        <v>493.8</v>
      </c>
      <c r="H125" s="79">
        <f t="shared" si="9"/>
        <v>0</v>
      </c>
      <c r="I125" s="60">
        <f>I126</f>
        <v>493.8</v>
      </c>
    </row>
    <row r="126" spans="1:9" ht="51">
      <c r="A126" s="28" t="s">
        <v>100</v>
      </c>
      <c r="B126" s="2" t="s">
        <v>54</v>
      </c>
      <c r="C126" s="2" t="s">
        <v>41</v>
      </c>
      <c r="D126" s="2" t="s">
        <v>37</v>
      </c>
      <c r="E126" s="2" t="s">
        <v>86</v>
      </c>
      <c r="F126" s="2" t="s">
        <v>64</v>
      </c>
      <c r="G126" s="60">
        <f>G127</f>
        <v>493.8</v>
      </c>
      <c r="H126" s="79">
        <f t="shared" si="9"/>
        <v>0</v>
      </c>
      <c r="I126" s="60">
        <f>I127</f>
        <v>493.8</v>
      </c>
    </row>
    <row r="127" spans="1:9" ht="26.25">
      <c r="A127" s="6" t="s">
        <v>68</v>
      </c>
      <c r="B127" s="2" t="s">
        <v>54</v>
      </c>
      <c r="C127" s="2" t="s">
        <v>41</v>
      </c>
      <c r="D127" s="2" t="s">
        <v>37</v>
      </c>
      <c r="E127" s="2" t="s">
        <v>86</v>
      </c>
      <c r="F127" s="2" t="s">
        <v>69</v>
      </c>
      <c r="G127" s="60">
        <v>493.8</v>
      </c>
      <c r="H127" s="79">
        <f t="shared" si="9"/>
        <v>0</v>
      </c>
      <c r="I127" s="60">
        <v>493.8</v>
      </c>
    </row>
    <row r="128" spans="1:9" ht="26.25">
      <c r="A128" s="29" t="s">
        <v>141</v>
      </c>
      <c r="B128" s="2" t="s">
        <v>54</v>
      </c>
      <c r="C128" s="2" t="s">
        <v>41</v>
      </c>
      <c r="D128" s="42" t="s">
        <v>40</v>
      </c>
      <c r="E128" s="42" t="s">
        <v>66</v>
      </c>
      <c r="F128" s="2" t="s">
        <v>39</v>
      </c>
      <c r="G128" s="60">
        <f>G129+G132</f>
        <v>152.1</v>
      </c>
      <c r="H128" s="79">
        <f t="shared" si="9"/>
        <v>0</v>
      </c>
      <c r="I128" s="60">
        <f>I129+I132</f>
        <v>152.1</v>
      </c>
    </row>
    <row r="129" spans="1:9">
      <c r="A129" s="29" t="s">
        <v>142</v>
      </c>
      <c r="B129" s="2" t="s">
        <v>54</v>
      </c>
      <c r="C129" s="2" t="s">
        <v>41</v>
      </c>
      <c r="D129" s="42" t="s">
        <v>40</v>
      </c>
      <c r="E129" s="42" t="s">
        <v>143</v>
      </c>
      <c r="F129" s="2" t="s">
        <v>39</v>
      </c>
      <c r="G129" s="60">
        <f t="shared" ref="G129:I129" si="17">G130</f>
        <v>116.2</v>
      </c>
      <c r="H129" s="79">
        <f t="shared" si="9"/>
        <v>0</v>
      </c>
      <c r="I129" s="60">
        <f t="shared" si="17"/>
        <v>116.2</v>
      </c>
    </row>
    <row r="130" spans="1:9" ht="25.5">
      <c r="A130" s="28" t="s">
        <v>101</v>
      </c>
      <c r="B130" s="2" t="s">
        <v>54</v>
      </c>
      <c r="C130" s="2" t="s">
        <v>41</v>
      </c>
      <c r="D130" s="2" t="s">
        <v>40</v>
      </c>
      <c r="E130" s="2" t="s">
        <v>143</v>
      </c>
      <c r="F130" s="2" t="s">
        <v>64</v>
      </c>
      <c r="G130" s="60">
        <f>G131</f>
        <v>116.2</v>
      </c>
      <c r="H130" s="79">
        <f t="shared" si="9"/>
        <v>0</v>
      </c>
      <c r="I130" s="60">
        <f>I131</f>
        <v>116.2</v>
      </c>
    </row>
    <row r="131" spans="1:9" ht="26.25">
      <c r="A131" s="36" t="s">
        <v>63</v>
      </c>
      <c r="B131" s="2" t="s">
        <v>54</v>
      </c>
      <c r="C131" s="2" t="s">
        <v>41</v>
      </c>
      <c r="D131" s="2" t="s">
        <v>40</v>
      </c>
      <c r="E131" s="2" t="s">
        <v>143</v>
      </c>
      <c r="F131" s="2" t="s">
        <v>69</v>
      </c>
      <c r="G131" s="60">
        <v>116.2</v>
      </c>
      <c r="H131" s="79">
        <f t="shared" si="9"/>
        <v>0</v>
      </c>
      <c r="I131" s="60">
        <v>116.2</v>
      </c>
    </row>
    <row r="132" spans="1:9" ht="51.75">
      <c r="A132" s="6" t="s">
        <v>193</v>
      </c>
      <c r="B132" s="2" t="s">
        <v>54</v>
      </c>
      <c r="C132" s="2" t="s">
        <v>41</v>
      </c>
      <c r="D132" s="2" t="s">
        <v>40</v>
      </c>
      <c r="E132" s="2" t="s">
        <v>110</v>
      </c>
      <c r="F132" s="2" t="s">
        <v>39</v>
      </c>
      <c r="G132" s="60">
        <f t="shared" ref="G132:I132" si="18">G133</f>
        <v>35.9</v>
      </c>
      <c r="H132" s="79">
        <f t="shared" si="9"/>
        <v>0</v>
      </c>
      <c r="I132" s="60">
        <f t="shared" si="18"/>
        <v>35.9</v>
      </c>
    </row>
    <row r="133" spans="1:9">
      <c r="A133" s="6" t="s">
        <v>33</v>
      </c>
      <c r="B133" s="2" t="s">
        <v>54</v>
      </c>
      <c r="C133" s="2" t="s">
        <v>41</v>
      </c>
      <c r="D133" s="2" t="s">
        <v>40</v>
      </c>
      <c r="E133" s="2" t="s">
        <v>110</v>
      </c>
      <c r="F133" s="2" t="s">
        <v>97</v>
      </c>
      <c r="G133" s="60">
        <f>G134</f>
        <v>35.9</v>
      </c>
      <c r="H133" s="79">
        <f t="shared" si="9"/>
        <v>0</v>
      </c>
      <c r="I133" s="60">
        <f>I134</f>
        <v>35.9</v>
      </c>
    </row>
    <row r="134" spans="1:9">
      <c r="A134" s="22" t="s">
        <v>60</v>
      </c>
      <c r="B134" s="2" t="s">
        <v>54</v>
      </c>
      <c r="C134" s="2" t="s">
        <v>41</v>
      </c>
      <c r="D134" s="2" t="s">
        <v>40</v>
      </c>
      <c r="E134" s="2" t="s">
        <v>110</v>
      </c>
      <c r="F134" s="2" t="s">
        <v>98</v>
      </c>
      <c r="G134" s="60">
        <v>35.9</v>
      </c>
      <c r="H134" s="79">
        <f t="shared" si="9"/>
        <v>0</v>
      </c>
      <c r="I134" s="60">
        <v>35.9</v>
      </c>
    </row>
    <row r="135" spans="1:9" ht="39">
      <c r="A135" s="7" t="s">
        <v>151</v>
      </c>
      <c r="B135" s="4" t="s">
        <v>150</v>
      </c>
      <c r="C135" s="4" t="s">
        <v>41</v>
      </c>
      <c r="D135" s="4" t="s">
        <v>38</v>
      </c>
      <c r="E135" s="4" t="s">
        <v>66</v>
      </c>
      <c r="F135" s="4" t="s">
        <v>39</v>
      </c>
      <c r="G135" s="59">
        <f>G136</f>
        <v>455</v>
      </c>
      <c r="H135" s="77">
        <f t="shared" si="9"/>
        <v>0</v>
      </c>
      <c r="I135" s="59">
        <f>I136</f>
        <v>455</v>
      </c>
    </row>
    <row r="136" spans="1:9" ht="39">
      <c r="A136" s="6" t="s">
        <v>116</v>
      </c>
      <c r="B136" s="2" t="s">
        <v>150</v>
      </c>
      <c r="C136" s="2" t="s">
        <v>41</v>
      </c>
      <c r="D136" s="2" t="s">
        <v>40</v>
      </c>
      <c r="E136" s="2" t="s">
        <v>66</v>
      </c>
      <c r="F136" s="2" t="s">
        <v>39</v>
      </c>
      <c r="G136" s="60">
        <f t="shared" ref="G136:I136" si="19">G137</f>
        <v>455</v>
      </c>
      <c r="H136" s="79">
        <f t="shared" si="9"/>
        <v>0</v>
      </c>
      <c r="I136" s="60">
        <f t="shared" si="19"/>
        <v>455</v>
      </c>
    </row>
    <row r="137" spans="1:9" ht="39">
      <c r="A137" s="6" t="s">
        <v>118</v>
      </c>
      <c r="B137" s="2" t="s">
        <v>150</v>
      </c>
      <c r="C137" s="2" t="s">
        <v>41</v>
      </c>
      <c r="D137" s="2" t="s">
        <v>40</v>
      </c>
      <c r="E137" s="2" t="s">
        <v>117</v>
      </c>
      <c r="F137" s="2" t="s">
        <v>39</v>
      </c>
      <c r="G137" s="60">
        <f>G138</f>
        <v>455</v>
      </c>
      <c r="H137" s="79">
        <f t="shared" si="9"/>
        <v>0</v>
      </c>
      <c r="I137" s="60">
        <f>I138</f>
        <v>455</v>
      </c>
    </row>
    <row r="138" spans="1:9" ht="25.5">
      <c r="A138" s="28" t="s">
        <v>101</v>
      </c>
      <c r="B138" s="2" t="s">
        <v>150</v>
      </c>
      <c r="C138" s="2" t="s">
        <v>41</v>
      </c>
      <c r="D138" s="2" t="s">
        <v>40</v>
      </c>
      <c r="E138" s="2" t="s">
        <v>117</v>
      </c>
      <c r="F138" s="2" t="s">
        <v>50</v>
      </c>
      <c r="G138" s="60">
        <f>G139</f>
        <v>455</v>
      </c>
      <c r="H138" s="79">
        <f t="shared" ref="H138:H162" si="20">I138-G138</f>
        <v>0</v>
      </c>
      <c r="I138" s="60">
        <f>I139</f>
        <v>455</v>
      </c>
    </row>
    <row r="139" spans="1:9" ht="26.25">
      <c r="A139" s="6" t="s">
        <v>63</v>
      </c>
      <c r="B139" s="2" t="s">
        <v>150</v>
      </c>
      <c r="C139" s="2" t="s">
        <v>41</v>
      </c>
      <c r="D139" s="2" t="s">
        <v>40</v>
      </c>
      <c r="E139" s="2" t="s">
        <v>117</v>
      </c>
      <c r="F139" s="2" t="s">
        <v>51</v>
      </c>
      <c r="G139" s="60">
        <v>455</v>
      </c>
      <c r="H139" s="79">
        <f t="shared" si="20"/>
        <v>0</v>
      </c>
      <c r="I139" s="60">
        <v>455</v>
      </c>
    </row>
    <row r="140" spans="1:9" ht="26.25">
      <c r="A140" s="7" t="s">
        <v>157</v>
      </c>
      <c r="B140" s="81" t="s">
        <v>158</v>
      </c>
      <c r="C140" s="81" t="s">
        <v>41</v>
      </c>
      <c r="D140" s="81" t="s">
        <v>38</v>
      </c>
      <c r="E140" s="81" t="s">
        <v>66</v>
      </c>
      <c r="F140" s="4" t="s">
        <v>39</v>
      </c>
      <c r="G140" s="59">
        <f>G145+G141</f>
        <v>12263.5</v>
      </c>
      <c r="H140" s="77">
        <f t="shared" si="20"/>
        <v>0</v>
      </c>
      <c r="I140" s="59">
        <f>I145+I141</f>
        <v>12263.5</v>
      </c>
    </row>
    <row r="141" spans="1:9" ht="26.25">
      <c r="A141" s="6" t="s">
        <v>188</v>
      </c>
      <c r="B141" s="37" t="s">
        <v>158</v>
      </c>
      <c r="C141" s="37" t="s">
        <v>41</v>
      </c>
      <c r="D141" s="37" t="s">
        <v>37</v>
      </c>
      <c r="E141" s="37" t="s">
        <v>66</v>
      </c>
      <c r="F141" s="2" t="s">
        <v>39</v>
      </c>
      <c r="G141" s="60">
        <f>G142</f>
        <v>110</v>
      </c>
      <c r="H141" s="79">
        <f t="shared" si="20"/>
        <v>0</v>
      </c>
      <c r="I141" s="60">
        <f>I142</f>
        <v>110</v>
      </c>
    </row>
    <row r="142" spans="1:9" ht="26.25">
      <c r="A142" s="6" t="s">
        <v>190</v>
      </c>
      <c r="B142" s="37" t="s">
        <v>158</v>
      </c>
      <c r="C142" s="37" t="s">
        <v>41</v>
      </c>
      <c r="D142" s="37" t="s">
        <v>37</v>
      </c>
      <c r="E142" s="37" t="s">
        <v>189</v>
      </c>
      <c r="F142" s="2" t="s">
        <v>39</v>
      </c>
      <c r="G142" s="60">
        <f>G143</f>
        <v>110</v>
      </c>
      <c r="H142" s="79">
        <f t="shared" si="20"/>
        <v>0</v>
      </c>
      <c r="I142" s="60">
        <f>I143</f>
        <v>110</v>
      </c>
    </row>
    <row r="143" spans="1:9" ht="25.5">
      <c r="A143" s="28" t="s">
        <v>101</v>
      </c>
      <c r="B143" s="37" t="s">
        <v>158</v>
      </c>
      <c r="C143" s="20" t="s">
        <v>41</v>
      </c>
      <c r="D143" s="20" t="s">
        <v>40</v>
      </c>
      <c r="E143" s="37" t="s">
        <v>189</v>
      </c>
      <c r="F143" s="20" t="s">
        <v>50</v>
      </c>
      <c r="G143" s="62">
        <f>G144</f>
        <v>110</v>
      </c>
      <c r="H143" s="79">
        <f t="shared" si="20"/>
        <v>0</v>
      </c>
      <c r="I143" s="62">
        <f>I144</f>
        <v>110</v>
      </c>
    </row>
    <row r="144" spans="1:9" ht="26.25">
      <c r="A144" s="6" t="s">
        <v>63</v>
      </c>
      <c r="B144" s="37" t="s">
        <v>158</v>
      </c>
      <c r="C144" s="20" t="s">
        <v>41</v>
      </c>
      <c r="D144" s="20" t="s">
        <v>40</v>
      </c>
      <c r="E144" s="37" t="s">
        <v>189</v>
      </c>
      <c r="F144" s="20" t="s">
        <v>51</v>
      </c>
      <c r="G144" s="62">
        <v>110</v>
      </c>
      <c r="H144" s="79">
        <f t="shared" si="20"/>
        <v>0</v>
      </c>
      <c r="I144" s="62">
        <v>110</v>
      </c>
    </row>
    <row r="145" spans="1:9" ht="26.25">
      <c r="A145" s="6" t="s">
        <v>90</v>
      </c>
      <c r="B145" s="37" t="s">
        <v>158</v>
      </c>
      <c r="C145" s="37" t="s">
        <v>41</v>
      </c>
      <c r="D145" s="37" t="s">
        <v>40</v>
      </c>
      <c r="E145" s="37" t="s">
        <v>66</v>
      </c>
      <c r="F145" s="20" t="s">
        <v>39</v>
      </c>
      <c r="G145" s="62">
        <f>G146</f>
        <v>12153.5</v>
      </c>
      <c r="H145" s="79">
        <f t="shared" si="20"/>
        <v>0</v>
      </c>
      <c r="I145" s="62">
        <f>I146</f>
        <v>12153.5</v>
      </c>
    </row>
    <row r="146" spans="1:9" ht="26.25">
      <c r="A146" s="36" t="s">
        <v>123</v>
      </c>
      <c r="B146" s="37" t="s">
        <v>158</v>
      </c>
      <c r="C146" s="37" t="s">
        <v>41</v>
      </c>
      <c r="D146" s="37" t="s">
        <v>40</v>
      </c>
      <c r="E146" s="37" t="s">
        <v>76</v>
      </c>
      <c r="F146" s="20" t="s">
        <v>39</v>
      </c>
      <c r="G146" s="62">
        <f t="shared" ref="G146:I146" si="21">G147</f>
        <v>12153.5</v>
      </c>
      <c r="H146" s="79">
        <f t="shared" si="20"/>
        <v>0</v>
      </c>
      <c r="I146" s="62">
        <f t="shared" si="21"/>
        <v>12153.5</v>
      </c>
    </row>
    <row r="147" spans="1:9" ht="25.5">
      <c r="A147" s="28" t="s">
        <v>101</v>
      </c>
      <c r="B147" s="37" t="s">
        <v>158</v>
      </c>
      <c r="C147" s="20" t="s">
        <v>41</v>
      </c>
      <c r="D147" s="20" t="s">
        <v>40</v>
      </c>
      <c r="E147" s="20" t="s">
        <v>76</v>
      </c>
      <c r="F147" s="20" t="s">
        <v>50</v>
      </c>
      <c r="G147" s="62">
        <f>G148</f>
        <v>12153.5</v>
      </c>
      <c r="H147" s="79">
        <f t="shared" si="20"/>
        <v>0</v>
      </c>
      <c r="I147" s="62">
        <f>I148</f>
        <v>12153.5</v>
      </c>
    </row>
    <row r="148" spans="1:9" ht="26.25">
      <c r="A148" s="6" t="s">
        <v>63</v>
      </c>
      <c r="B148" s="37" t="s">
        <v>158</v>
      </c>
      <c r="C148" s="20" t="s">
        <v>41</v>
      </c>
      <c r="D148" s="20" t="s">
        <v>40</v>
      </c>
      <c r="E148" s="20" t="s">
        <v>76</v>
      </c>
      <c r="F148" s="20" t="s">
        <v>51</v>
      </c>
      <c r="G148" s="62">
        <f>9769.3+2384.2</f>
        <v>12153.5</v>
      </c>
      <c r="H148" s="79">
        <f t="shared" si="20"/>
        <v>0</v>
      </c>
      <c r="I148" s="62">
        <f>9769.3+2384.2</f>
        <v>12153.5</v>
      </c>
    </row>
    <row r="149" spans="1:9" ht="39">
      <c r="A149" s="7" t="s">
        <v>145</v>
      </c>
      <c r="B149" s="4" t="s">
        <v>144</v>
      </c>
      <c r="C149" s="4" t="s">
        <v>41</v>
      </c>
      <c r="D149" s="4" t="s">
        <v>38</v>
      </c>
      <c r="E149" s="4" t="s">
        <v>66</v>
      </c>
      <c r="F149" s="4" t="s">
        <v>39</v>
      </c>
      <c r="G149" s="59">
        <f>G150+G154</f>
        <v>162.4</v>
      </c>
      <c r="H149" s="77">
        <f t="shared" si="20"/>
        <v>0</v>
      </c>
      <c r="I149" s="59">
        <f>I150+I154</f>
        <v>162.4</v>
      </c>
    </row>
    <row r="150" spans="1:9" ht="26.25">
      <c r="A150" s="36" t="s">
        <v>146</v>
      </c>
      <c r="B150" s="2" t="s">
        <v>144</v>
      </c>
      <c r="C150" s="2" t="s">
        <v>41</v>
      </c>
      <c r="D150" s="2" t="s">
        <v>40</v>
      </c>
      <c r="E150" s="2" t="s">
        <v>66</v>
      </c>
      <c r="F150" s="2" t="s">
        <v>39</v>
      </c>
      <c r="G150" s="60">
        <f t="shared" ref="G150:I151" si="22">G151</f>
        <v>62.4</v>
      </c>
      <c r="H150" s="79">
        <f t="shared" si="20"/>
        <v>0</v>
      </c>
      <c r="I150" s="60">
        <f t="shared" si="22"/>
        <v>62.4</v>
      </c>
    </row>
    <row r="151" spans="1:9" ht="51.75">
      <c r="A151" s="36" t="s">
        <v>193</v>
      </c>
      <c r="B151" s="2" t="s">
        <v>144</v>
      </c>
      <c r="C151" s="2" t="s">
        <v>41</v>
      </c>
      <c r="D151" s="2" t="s">
        <v>40</v>
      </c>
      <c r="E151" s="2" t="s">
        <v>110</v>
      </c>
      <c r="F151" s="2" t="s">
        <v>39</v>
      </c>
      <c r="G151" s="60">
        <f t="shared" si="22"/>
        <v>62.4</v>
      </c>
      <c r="H151" s="79">
        <f t="shared" si="20"/>
        <v>0</v>
      </c>
      <c r="I151" s="60">
        <f t="shared" si="22"/>
        <v>62.4</v>
      </c>
    </row>
    <row r="152" spans="1:9">
      <c r="A152" s="6" t="s">
        <v>33</v>
      </c>
      <c r="B152" s="2" t="s">
        <v>144</v>
      </c>
      <c r="C152" s="2" t="s">
        <v>41</v>
      </c>
      <c r="D152" s="2" t="s">
        <v>40</v>
      </c>
      <c r="E152" s="2" t="s">
        <v>110</v>
      </c>
      <c r="F152" s="2" t="s">
        <v>97</v>
      </c>
      <c r="G152" s="60">
        <f>G153</f>
        <v>62.4</v>
      </c>
      <c r="H152" s="79">
        <f t="shared" si="20"/>
        <v>0</v>
      </c>
      <c r="I152" s="60">
        <f>I153</f>
        <v>62.4</v>
      </c>
    </row>
    <row r="153" spans="1:9">
      <c r="A153" s="22" t="s">
        <v>60</v>
      </c>
      <c r="B153" s="2" t="s">
        <v>144</v>
      </c>
      <c r="C153" s="2" t="s">
        <v>41</v>
      </c>
      <c r="D153" s="2" t="s">
        <v>40</v>
      </c>
      <c r="E153" s="2" t="s">
        <v>110</v>
      </c>
      <c r="F153" s="2" t="s">
        <v>98</v>
      </c>
      <c r="G153" s="60">
        <v>62.4</v>
      </c>
      <c r="H153" s="79">
        <f t="shared" si="20"/>
        <v>0</v>
      </c>
      <c r="I153" s="60">
        <v>62.4</v>
      </c>
    </row>
    <row r="154" spans="1:9" ht="26.25">
      <c r="A154" s="6" t="s">
        <v>74</v>
      </c>
      <c r="B154" s="2" t="s">
        <v>144</v>
      </c>
      <c r="C154" s="2" t="s">
        <v>41</v>
      </c>
      <c r="D154" s="2" t="s">
        <v>44</v>
      </c>
      <c r="E154" s="2" t="s">
        <v>66</v>
      </c>
      <c r="F154" s="2" t="s">
        <v>39</v>
      </c>
      <c r="G154" s="60">
        <f t="shared" ref="G154:I155" si="23">G155</f>
        <v>100</v>
      </c>
      <c r="H154" s="79">
        <f t="shared" si="20"/>
        <v>0</v>
      </c>
      <c r="I154" s="60">
        <f t="shared" si="23"/>
        <v>100</v>
      </c>
    </row>
    <row r="155" spans="1:9">
      <c r="A155" s="36" t="s">
        <v>132</v>
      </c>
      <c r="B155" s="2" t="s">
        <v>144</v>
      </c>
      <c r="C155" s="2" t="s">
        <v>41</v>
      </c>
      <c r="D155" s="2" t="s">
        <v>44</v>
      </c>
      <c r="E155" s="2" t="s">
        <v>75</v>
      </c>
      <c r="F155" s="2" t="s">
        <v>39</v>
      </c>
      <c r="G155" s="60">
        <f t="shared" si="23"/>
        <v>100</v>
      </c>
      <c r="H155" s="79">
        <f t="shared" si="20"/>
        <v>0</v>
      </c>
      <c r="I155" s="60">
        <f t="shared" si="23"/>
        <v>100</v>
      </c>
    </row>
    <row r="156" spans="1:9">
      <c r="A156" s="6" t="s">
        <v>12</v>
      </c>
      <c r="B156" s="2" t="s">
        <v>144</v>
      </c>
      <c r="C156" s="2" t="s">
        <v>41</v>
      </c>
      <c r="D156" s="2" t="s">
        <v>44</v>
      </c>
      <c r="E156" s="2" t="s">
        <v>75</v>
      </c>
      <c r="F156" s="2" t="s">
        <v>55</v>
      </c>
      <c r="G156" s="60">
        <f>G157</f>
        <v>100</v>
      </c>
      <c r="H156" s="79">
        <f t="shared" si="20"/>
        <v>0</v>
      </c>
      <c r="I156" s="60">
        <f>I157</f>
        <v>100</v>
      </c>
    </row>
    <row r="157" spans="1:9">
      <c r="A157" s="6" t="s">
        <v>14</v>
      </c>
      <c r="B157" s="2" t="s">
        <v>144</v>
      </c>
      <c r="C157" s="2" t="s">
        <v>41</v>
      </c>
      <c r="D157" s="2" t="s">
        <v>44</v>
      </c>
      <c r="E157" s="2" t="s">
        <v>75</v>
      </c>
      <c r="F157" s="2" t="s">
        <v>56</v>
      </c>
      <c r="G157" s="60">
        <v>100</v>
      </c>
      <c r="H157" s="79">
        <f t="shared" si="20"/>
        <v>0</v>
      </c>
      <c r="I157" s="60">
        <v>100</v>
      </c>
    </row>
    <row r="158" spans="1:9" ht="26.25">
      <c r="A158" s="39" t="s">
        <v>159</v>
      </c>
      <c r="B158" s="45" t="s">
        <v>160</v>
      </c>
      <c r="C158" s="45" t="s">
        <v>41</v>
      </c>
      <c r="D158" s="45" t="s">
        <v>38</v>
      </c>
      <c r="E158" s="45" t="s">
        <v>66</v>
      </c>
      <c r="F158" s="45" t="s">
        <v>39</v>
      </c>
      <c r="G158" s="59">
        <f>G159</f>
        <v>1557.9</v>
      </c>
      <c r="H158" s="77">
        <f t="shared" si="20"/>
        <v>684</v>
      </c>
      <c r="I158" s="59">
        <f>I159</f>
        <v>2241.9</v>
      </c>
    </row>
    <row r="159" spans="1:9" ht="39">
      <c r="A159" s="36" t="s">
        <v>95</v>
      </c>
      <c r="B159" s="43" t="s">
        <v>160</v>
      </c>
      <c r="C159" s="43" t="s">
        <v>41</v>
      </c>
      <c r="D159" s="43" t="s">
        <v>37</v>
      </c>
      <c r="E159" s="43" t="s">
        <v>66</v>
      </c>
      <c r="F159" s="43" t="s">
        <v>39</v>
      </c>
      <c r="G159" s="60">
        <f>G160</f>
        <v>1557.9</v>
      </c>
      <c r="H159" s="79">
        <f t="shared" si="20"/>
        <v>684</v>
      </c>
      <c r="I159" s="60">
        <f>I160</f>
        <v>2241.9</v>
      </c>
    </row>
    <row r="160" spans="1:9" ht="25.5">
      <c r="A160" s="28" t="s">
        <v>101</v>
      </c>
      <c r="B160" s="43" t="s">
        <v>160</v>
      </c>
      <c r="C160" s="43" t="s">
        <v>41</v>
      </c>
      <c r="D160" s="43" t="s">
        <v>37</v>
      </c>
      <c r="E160" s="43" t="s">
        <v>76</v>
      </c>
      <c r="F160" s="2" t="s">
        <v>50</v>
      </c>
      <c r="G160" s="60">
        <f>G161</f>
        <v>1557.9</v>
      </c>
      <c r="H160" s="79">
        <f t="shared" si="20"/>
        <v>684</v>
      </c>
      <c r="I160" s="60">
        <f>I161</f>
        <v>2241.9</v>
      </c>
    </row>
    <row r="161" spans="1:9" ht="25.5">
      <c r="A161" s="11" t="s">
        <v>63</v>
      </c>
      <c r="B161" s="43" t="s">
        <v>160</v>
      </c>
      <c r="C161" s="43" t="s">
        <v>41</v>
      </c>
      <c r="D161" s="43" t="s">
        <v>37</v>
      </c>
      <c r="E161" s="43" t="s">
        <v>76</v>
      </c>
      <c r="F161" s="2" t="s">
        <v>51</v>
      </c>
      <c r="G161" s="60">
        <f>1116.9+441</f>
        <v>1557.9</v>
      </c>
      <c r="H161" s="79">
        <f t="shared" si="20"/>
        <v>684</v>
      </c>
      <c r="I161" s="60">
        <f>1116.9+441+84+600</f>
        <v>2241.9</v>
      </c>
    </row>
    <row r="162" spans="1:9">
      <c r="A162" s="12" t="s">
        <v>34</v>
      </c>
      <c r="B162" s="2"/>
      <c r="C162" s="2"/>
      <c r="D162" s="2"/>
      <c r="E162" s="2"/>
      <c r="F162" s="32"/>
      <c r="G162" s="59">
        <f>G9+G32+G63+G68+G80+G105+G123+G135+G140+G149+G158+G21</f>
        <v>75594.799999999988</v>
      </c>
      <c r="H162" s="77">
        <f t="shared" si="20"/>
        <v>185.70000000001164</v>
      </c>
      <c r="I162" s="59">
        <f>I9+I32+I63+I68+I80+I105+I123+I135+I140+I149+I158+I21</f>
        <v>75780.5</v>
      </c>
    </row>
    <row r="163" spans="1:9">
      <c r="G163" s="82"/>
    </row>
  </sheetData>
  <mergeCells count="11">
    <mergeCell ref="H6:H7"/>
    <mergeCell ref="I6:I7"/>
    <mergeCell ref="A5:I5"/>
    <mergeCell ref="E2:I2"/>
    <mergeCell ref="F1:I1"/>
    <mergeCell ref="F6:F7"/>
    <mergeCell ref="G6:G7"/>
    <mergeCell ref="A3:G3"/>
    <mergeCell ref="B2:D2"/>
    <mergeCell ref="A6:A7"/>
    <mergeCell ref="B6:E6"/>
  </mergeCells>
  <pageMargins left="0.7" right="0.7" top="0.75" bottom="0.75" header="0.3" footer="0.3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opLeftCell="A7" workbookViewId="0">
      <selection sqref="A1:F39"/>
    </sheetView>
  </sheetViews>
  <sheetFormatPr defaultRowHeight="15"/>
  <cols>
    <col min="1" max="1" width="66.42578125" style="66" customWidth="1"/>
    <col min="2" max="3" width="7.28515625" style="66" customWidth="1"/>
    <col min="4" max="7" width="11.85546875" style="66" customWidth="1"/>
    <col min="8" max="16384" width="9.140625" style="66"/>
  </cols>
  <sheetData>
    <row r="1" spans="1:6">
      <c r="C1" s="178" t="s">
        <v>213</v>
      </c>
      <c r="D1" s="178"/>
      <c r="E1" s="178"/>
      <c r="F1" s="178"/>
    </row>
    <row r="2" spans="1:6" ht="13.5" customHeight="1">
      <c r="A2" s="186"/>
      <c r="B2" s="65" t="s">
        <v>35</v>
      </c>
      <c r="C2" s="195" t="s">
        <v>205</v>
      </c>
      <c r="D2" s="195"/>
      <c r="E2" s="195"/>
      <c r="F2" s="195"/>
    </row>
    <row r="3" spans="1:6" ht="15" customHeight="1">
      <c r="A3" s="186"/>
      <c r="B3" s="67"/>
      <c r="C3" s="195"/>
      <c r="D3" s="195"/>
      <c r="E3" s="195"/>
      <c r="F3" s="195"/>
    </row>
    <row r="4" spans="1:6" ht="15" customHeight="1">
      <c r="A4" s="186"/>
      <c r="B4" s="67" t="s">
        <v>36</v>
      </c>
      <c r="C4" s="195"/>
      <c r="D4" s="195"/>
      <c r="E4" s="195"/>
      <c r="F4" s="195"/>
    </row>
    <row r="5" spans="1:6" ht="51.75" customHeight="1">
      <c r="A5" s="180" t="s">
        <v>186</v>
      </c>
      <c r="B5" s="187"/>
      <c r="C5" s="187"/>
      <c r="D5" s="187"/>
    </row>
    <row r="6" spans="1:6" ht="15.75">
      <c r="A6" s="69"/>
      <c r="B6" s="68"/>
      <c r="C6" s="68"/>
    </row>
    <row r="7" spans="1:6">
      <c r="A7" s="184" t="s">
        <v>0</v>
      </c>
      <c r="B7" s="184"/>
      <c r="C7" s="184"/>
      <c r="D7" s="184"/>
      <c r="E7" s="184"/>
      <c r="F7" s="184"/>
    </row>
    <row r="8" spans="1:6" ht="15" customHeight="1">
      <c r="A8" s="189" t="s">
        <v>1</v>
      </c>
      <c r="B8" s="191" t="s">
        <v>2</v>
      </c>
      <c r="C8" s="191" t="s">
        <v>3</v>
      </c>
      <c r="D8" s="189" t="s">
        <v>176</v>
      </c>
      <c r="E8" s="175" t="s">
        <v>207</v>
      </c>
      <c r="F8" s="177" t="s">
        <v>208</v>
      </c>
    </row>
    <row r="9" spans="1:6" ht="30" customHeight="1">
      <c r="A9" s="189"/>
      <c r="B9" s="191"/>
      <c r="C9" s="191"/>
      <c r="D9" s="190"/>
      <c r="E9" s="176"/>
      <c r="F9" s="177"/>
    </row>
    <row r="10" spans="1:6">
      <c r="A10" s="86">
        <v>1</v>
      </c>
      <c r="B10" s="87">
        <v>2</v>
      </c>
      <c r="C10" s="87">
        <v>3</v>
      </c>
      <c r="D10" s="86">
        <v>4</v>
      </c>
      <c r="E10" s="87" t="s">
        <v>209</v>
      </c>
      <c r="F10" s="86">
        <v>6</v>
      </c>
    </row>
    <row r="11" spans="1:6">
      <c r="A11" s="70" t="s">
        <v>9</v>
      </c>
      <c r="B11" s="71" t="s">
        <v>37</v>
      </c>
      <c r="C11" s="72" t="s">
        <v>38</v>
      </c>
      <c r="D11" s="107">
        <f>D12+D13+D14+D16+D17+D15</f>
        <v>40279.600000000006</v>
      </c>
      <c r="E11" s="107">
        <f>F11-D11</f>
        <v>180</v>
      </c>
      <c r="F11" s="107">
        <f>F12+F13+F14+F16+F17+F15</f>
        <v>40459.600000000006</v>
      </c>
    </row>
    <row r="12" spans="1:6" ht="24">
      <c r="A12" s="70" t="s">
        <v>10</v>
      </c>
      <c r="B12" s="71" t="s">
        <v>37</v>
      </c>
      <c r="C12" s="72" t="s">
        <v>40</v>
      </c>
      <c r="D12" s="107">
        <v>1857.1</v>
      </c>
      <c r="E12" s="107">
        <f t="shared" ref="E12:E38" si="0">F12-D12</f>
        <v>0</v>
      </c>
      <c r="F12" s="107">
        <v>1857.1</v>
      </c>
    </row>
    <row r="13" spans="1:6" ht="24">
      <c r="A13" s="70" t="s">
        <v>140</v>
      </c>
      <c r="B13" s="71" t="s">
        <v>37</v>
      </c>
      <c r="C13" s="72" t="s">
        <v>44</v>
      </c>
      <c r="D13" s="107">
        <v>116.2</v>
      </c>
      <c r="E13" s="107">
        <f t="shared" si="0"/>
        <v>0</v>
      </c>
      <c r="F13" s="107">
        <v>116.2</v>
      </c>
    </row>
    <row r="14" spans="1:6" ht="36">
      <c r="A14" s="70" t="s">
        <v>11</v>
      </c>
      <c r="B14" s="71" t="s">
        <v>37</v>
      </c>
      <c r="C14" s="72" t="s">
        <v>42</v>
      </c>
      <c r="D14" s="107">
        <v>22012.9</v>
      </c>
      <c r="E14" s="107">
        <f t="shared" si="0"/>
        <v>180</v>
      </c>
      <c r="F14" s="107">
        <f>22012.9+180</f>
        <v>22192.9</v>
      </c>
    </row>
    <row r="15" spans="1:6" ht="24">
      <c r="A15" s="70" t="s">
        <v>109</v>
      </c>
      <c r="B15" s="71" t="s">
        <v>37</v>
      </c>
      <c r="C15" s="72" t="s">
        <v>96</v>
      </c>
      <c r="D15" s="107">
        <v>83.8</v>
      </c>
      <c r="E15" s="107">
        <f t="shared" si="0"/>
        <v>0</v>
      </c>
      <c r="F15" s="107">
        <v>83.8</v>
      </c>
    </row>
    <row r="16" spans="1:6">
      <c r="A16" s="70" t="s">
        <v>13</v>
      </c>
      <c r="B16" s="71" t="s">
        <v>37</v>
      </c>
      <c r="C16" s="72">
        <v>11</v>
      </c>
      <c r="D16" s="107">
        <v>100</v>
      </c>
      <c r="E16" s="107">
        <f t="shared" si="0"/>
        <v>0</v>
      </c>
      <c r="F16" s="107">
        <v>100</v>
      </c>
    </row>
    <row r="17" spans="1:6">
      <c r="A17" s="70" t="s">
        <v>15</v>
      </c>
      <c r="B17" s="71" t="s">
        <v>37</v>
      </c>
      <c r="C17" s="72">
        <v>13</v>
      </c>
      <c r="D17" s="107">
        <v>16109.599999999999</v>
      </c>
      <c r="E17" s="107">
        <f t="shared" si="0"/>
        <v>0</v>
      </c>
      <c r="F17" s="107">
        <v>16109.599999999999</v>
      </c>
    </row>
    <row r="18" spans="1:6">
      <c r="A18" s="70" t="s">
        <v>17</v>
      </c>
      <c r="B18" s="71" t="s">
        <v>40</v>
      </c>
      <c r="C18" s="72" t="s">
        <v>38</v>
      </c>
      <c r="D18" s="107">
        <f>D19</f>
        <v>493.8</v>
      </c>
      <c r="E18" s="107">
        <f t="shared" si="0"/>
        <v>0</v>
      </c>
      <c r="F18" s="107">
        <f>F19</f>
        <v>493.8</v>
      </c>
    </row>
    <row r="19" spans="1:6">
      <c r="A19" s="70" t="s">
        <v>18</v>
      </c>
      <c r="B19" s="71" t="s">
        <v>40</v>
      </c>
      <c r="C19" s="72" t="s">
        <v>44</v>
      </c>
      <c r="D19" s="107">
        <v>493.8</v>
      </c>
      <c r="E19" s="107">
        <f t="shared" si="0"/>
        <v>0</v>
      </c>
      <c r="F19" s="107">
        <v>493.8</v>
      </c>
    </row>
    <row r="20" spans="1:6">
      <c r="A20" s="70" t="s">
        <v>20</v>
      </c>
      <c r="B20" s="71" t="s">
        <v>44</v>
      </c>
      <c r="C20" s="72" t="s">
        <v>38</v>
      </c>
      <c r="D20" s="107">
        <f>D21+D22+D23</f>
        <v>556.29999999999995</v>
      </c>
      <c r="E20" s="107">
        <f t="shared" si="0"/>
        <v>0</v>
      </c>
      <c r="F20" s="107">
        <f>F21+F22+F23</f>
        <v>556.29999999999995</v>
      </c>
    </row>
    <row r="21" spans="1:6">
      <c r="A21" s="70" t="s">
        <v>102</v>
      </c>
      <c r="B21" s="71" t="s">
        <v>44</v>
      </c>
      <c r="C21" s="72" t="s">
        <v>42</v>
      </c>
      <c r="D21" s="107">
        <v>70</v>
      </c>
      <c r="E21" s="107">
        <f t="shared" si="0"/>
        <v>0</v>
      </c>
      <c r="F21" s="107">
        <v>70</v>
      </c>
    </row>
    <row r="22" spans="1:6" ht="24">
      <c r="A22" s="73" t="s">
        <v>202</v>
      </c>
      <c r="B22" s="71" t="s">
        <v>44</v>
      </c>
      <c r="C22" s="72" t="s">
        <v>77</v>
      </c>
      <c r="D22" s="107">
        <v>455</v>
      </c>
      <c r="E22" s="107">
        <f t="shared" si="0"/>
        <v>0</v>
      </c>
      <c r="F22" s="107">
        <v>455</v>
      </c>
    </row>
    <row r="23" spans="1:6" ht="24">
      <c r="A23" s="73" t="s">
        <v>152</v>
      </c>
      <c r="B23" s="71" t="s">
        <v>44</v>
      </c>
      <c r="C23" s="72" t="s">
        <v>58</v>
      </c>
      <c r="D23" s="107">
        <v>31.3</v>
      </c>
      <c r="E23" s="107">
        <f t="shared" si="0"/>
        <v>0</v>
      </c>
      <c r="F23" s="107">
        <v>31.3</v>
      </c>
    </row>
    <row r="24" spans="1:6">
      <c r="A24" s="70" t="s">
        <v>21</v>
      </c>
      <c r="B24" s="71" t="s">
        <v>42</v>
      </c>
      <c r="C24" s="72" t="s">
        <v>38</v>
      </c>
      <c r="D24" s="107">
        <f>D25+D26+D27+D28</f>
        <v>16130.699999999999</v>
      </c>
      <c r="E24" s="107">
        <f t="shared" si="0"/>
        <v>599.99999999999818</v>
      </c>
      <c r="F24" s="107">
        <f>F25+F26+F27+F28</f>
        <v>16730.699999999997</v>
      </c>
    </row>
    <row r="25" spans="1:6">
      <c r="A25" s="73" t="s">
        <v>22</v>
      </c>
      <c r="B25" s="71" t="s">
        <v>42</v>
      </c>
      <c r="C25" s="72" t="s">
        <v>37</v>
      </c>
      <c r="D25" s="107">
        <v>3122.9</v>
      </c>
      <c r="E25" s="107">
        <f t="shared" si="0"/>
        <v>0</v>
      </c>
      <c r="F25" s="107">
        <v>3122.9</v>
      </c>
    </row>
    <row r="26" spans="1:6">
      <c r="A26" s="70" t="s">
        <v>131</v>
      </c>
      <c r="B26" s="71" t="s">
        <v>42</v>
      </c>
      <c r="C26" s="72" t="s">
        <v>45</v>
      </c>
      <c r="D26" s="107">
        <v>12263.5</v>
      </c>
      <c r="E26" s="107">
        <f t="shared" si="0"/>
        <v>0</v>
      </c>
      <c r="F26" s="107">
        <v>12263.5</v>
      </c>
    </row>
    <row r="27" spans="1:6">
      <c r="A27" s="70" t="s">
        <v>23</v>
      </c>
      <c r="B27" s="71" t="s">
        <v>42</v>
      </c>
      <c r="C27" s="72">
        <v>10</v>
      </c>
      <c r="D27" s="107">
        <v>179.8</v>
      </c>
      <c r="E27" s="107">
        <f t="shared" si="0"/>
        <v>0</v>
      </c>
      <c r="F27" s="107">
        <v>179.8</v>
      </c>
    </row>
    <row r="28" spans="1:6">
      <c r="A28" s="70" t="s">
        <v>121</v>
      </c>
      <c r="B28" s="71" t="s">
        <v>42</v>
      </c>
      <c r="C28" s="72" t="s">
        <v>120</v>
      </c>
      <c r="D28" s="107">
        <v>564.5</v>
      </c>
      <c r="E28" s="107">
        <f t="shared" si="0"/>
        <v>600</v>
      </c>
      <c r="F28" s="107">
        <f>564.5+600</f>
        <v>1164.5</v>
      </c>
    </row>
    <row r="29" spans="1:6">
      <c r="A29" s="70" t="s">
        <v>25</v>
      </c>
      <c r="B29" s="71" t="s">
        <v>46</v>
      </c>
      <c r="C29" s="72" t="s">
        <v>38</v>
      </c>
      <c r="D29" s="107">
        <f>D30+D31+D32</f>
        <v>17734.399999999998</v>
      </c>
      <c r="E29" s="107">
        <f t="shared" si="0"/>
        <v>-594.29999999999927</v>
      </c>
      <c r="F29" s="107">
        <f>F30+F31+F32</f>
        <v>17140.099999999999</v>
      </c>
    </row>
    <row r="30" spans="1:6">
      <c r="A30" s="70" t="s">
        <v>26</v>
      </c>
      <c r="B30" s="71" t="s">
        <v>46</v>
      </c>
      <c r="C30" s="72" t="s">
        <v>37</v>
      </c>
      <c r="D30" s="107">
        <v>2825.3</v>
      </c>
      <c r="E30" s="107">
        <f t="shared" si="0"/>
        <v>5.6999999999998181</v>
      </c>
      <c r="F30" s="107">
        <f>2825.3+5.7</f>
        <v>2831</v>
      </c>
    </row>
    <row r="31" spans="1:6">
      <c r="A31" s="70" t="s">
        <v>28</v>
      </c>
      <c r="B31" s="71" t="s">
        <v>46</v>
      </c>
      <c r="C31" s="72" t="s">
        <v>40</v>
      </c>
      <c r="D31" s="107">
        <v>10624.3</v>
      </c>
      <c r="E31" s="107">
        <f t="shared" si="0"/>
        <v>0</v>
      </c>
      <c r="F31" s="107">
        <v>10624.3</v>
      </c>
    </row>
    <row r="32" spans="1:6">
      <c r="A32" s="70" t="s">
        <v>29</v>
      </c>
      <c r="B32" s="71" t="s">
        <v>46</v>
      </c>
      <c r="C32" s="72" t="s">
        <v>44</v>
      </c>
      <c r="D32" s="107">
        <v>4284.8</v>
      </c>
      <c r="E32" s="107">
        <f t="shared" si="0"/>
        <v>-600</v>
      </c>
      <c r="F32" s="107">
        <f>4284.8-600</f>
        <v>3684.8</v>
      </c>
    </row>
    <row r="33" spans="1:6" hidden="1">
      <c r="A33" s="70" t="s">
        <v>180</v>
      </c>
      <c r="B33" s="71" t="s">
        <v>96</v>
      </c>
      <c r="C33" s="72" t="s">
        <v>38</v>
      </c>
      <c r="D33" s="107">
        <f>D34</f>
        <v>0</v>
      </c>
      <c r="E33" s="107">
        <f t="shared" si="0"/>
        <v>0</v>
      </c>
      <c r="F33" s="107">
        <f>F34</f>
        <v>0</v>
      </c>
    </row>
    <row r="34" spans="1:6" hidden="1">
      <c r="A34" s="70" t="s">
        <v>177</v>
      </c>
      <c r="B34" s="71" t="s">
        <v>96</v>
      </c>
      <c r="C34" s="72" t="s">
        <v>46</v>
      </c>
      <c r="D34" s="107">
        <v>0</v>
      </c>
      <c r="E34" s="107">
        <f t="shared" si="0"/>
        <v>0</v>
      </c>
      <c r="F34" s="107">
        <v>0</v>
      </c>
    </row>
    <row r="35" spans="1:6">
      <c r="A35" s="6" t="s">
        <v>125</v>
      </c>
      <c r="B35" s="71" t="s">
        <v>47</v>
      </c>
      <c r="C35" s="72" t="s">
        <v>38</v>
      </c>
      <c r="D35" s="107">
        <f>D36</f>
        <v>100</v>
      </c>
      <c r="E35" s="107">
        <f t="shared" si="0"/>
        <v>0</v>
      </c>
      <c r="F35" s="107">
        <f>F36</f>
        <v>100</v>
      </c>
    </row>
    <row r="36" spans="1:6">
      <c r="A36" s="6" t="s">
        <v>126</v>
      </c>
      <c r="B36" s="71" t="s">
        <v>47</v>
      </c>
      <c r="C36" s="72" t="s">
        <v>37</v>
      </c>
      <c r="D36" s="107">
        <v>100</v>
      </c>
      <c r="E36" s="107">
        <f t="shared" si="0"/>
        <v>0</v>
      </c>
      <c r="F36" s="107">
        <v>100</v>
      </c>
    </row>
    <row r="37" spans="1:6">
      <c r="A37" s="70" t="s">
        <v>30</v>
      </c>
      <c r="B37" s="71">
        <v>10</v>
      </c>
      <c r="C37" s="72" t="s">
        <v>38</v>
      </c>
      <c r="D37" s="107">
        <f>D38</f>
        <v>300</v>
      </c>
      <c r="E37" s="107">
        <f t="shared" si="0"/>
        <v>0</v>
      </c>
      <c r="F37" s="107">
        <f>F38</f>
        <v>300</v>
      </c>
    </row>
    <row r="38" spans="1:6">
      <c r="A38" s="70" t="s">
        <v>31</v>
      </c>
      <c r="B38" s="71">
        <v>10</v>
      </c>
      <c r="C38" s="72" t="s">
        <v>37</v>
      </c>
      <c r="D38" s="107">
        <v>300</v>
      </c>
      <c r="E38" s="107">
        <f t="shared" si="0"/>
        <v>0</v>
      </c>
      <c r="F38" s="107">
        <v>300</v>
      </c>
    </row>
    <row r="39" spans="1:6">
      <c r="A39" s="74" t="s">
        <v>34</v>
      </c>
      <c r="B39" s="72"/>
      <c r="C39" s="72"/>
      <c r="D39" s="108">
        <f>D11+D18+D20+D24+D29+D37+D35+D33</f>
        <v>75594.8</v>
      </c>
      <c r="E39" s="108">
        <f>F39-D39</f>
        <v>185.69999999999709</v>
      </c>
      <c r="F39" s="108">
        <f>F11+F18+F20+F24+F29+F37+F35+F33</f>
        <v>75780.5</v>
      </c>
    </row>
  </sheetData>
  <mergeCells count="11">
    <mergeCell ref="E8:E9"/>
    <mergeCell ref="F8:F9"/>
    <mergeCell ref="C1:F1"/>
    <mergeCell ref="A2:A4"/>
    <mergeCell ref="A5:D5"/>
    <mergeCell ref="A8:A9"/>
    <mergeCell ref="B8:B9"/>
    <mergeCell ref="C8:C9"/>
    <mergeCell ref="D8:D9"/>
    <mergeCell ref="C2:F4"/>
    <mergeCell ref="A7:F7"/>
  </mergeCells>
  <pageMargins left="0.7" right="0.7" top="0.75" bottom="0.75" header="0.3" footer="0.3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8"/>
  <sheetViews>
    <sheetView topLeftCell="A155" zoomScaleNormal="100" workbookViewId="0">
      <selection activeCell="A136" sqref="A136:N176"/>
    </sheetView>
  </sheetViews>
  <sheetFormatPr defaultRowHeight="15"/>
  <cols>
    <col min="1" max="1" width="48" style="66" customWidth="1"/>
    <col min="2" max="2" width="6.7109375" style="66" customWidth="1"/>
    <col min="3" max="3" width="4.7109375" style="68" customWidth="1"/>
    <col min="4" max="4" width="3.28515625" style="66" bestFit="1" customWidth="1"/>
    <col min="5" max="5" width="3.7109375" style="66" customWidth="1"/>
    <col min="6" max="6" width="4" style="66" bestFit="1" customWidth="1"/>
    <col min="7" max="7" width="4" style="66" customWidth="1"/>
    <col min="8" max="8" width="5.85546875" style="66" customWidth="1"/>
    <col min="9" max="9" width="4.42578125" style="66" bestFit="1" customWidth="1"/>
    <col min="10" max="10" width="12.140625" style="66" customWidth="1"/>
    <col min="11" max="11" width="9.5703125" style="66" customWidth="1"/>
    <col min="12" max="12" width="13.140625" style="66" bestFit="1" customWidth="1"/>
    <col min="13" max="13" width="14.140625" style="66" bestFit="1" customWidth="1"/>
    <col min="14" max="14" width="11.5703125" style="66" bestFit="1" customWidth="1"/>
    <col min="15" max="16384" width="9.140625" style="66"/>
  </cols>
  <sheetData>
    <row r="1" spans="1:14">
      <c r="K1" s="178" t="s">
        <v>283</v>
      </c>
      <c r="L1" s="178"/>
      <c r="M1" s="178"/>
      <c r="N1" s="178"/>
    </row>
    <row r="2" spans="1:14" ht="15.75" customHeight="1">
      <c r="A2" s="186"/>
      <c r="B2" s="169"/>
      <c r="C2" s="83"/>
      <c r="D2" s="65" t="s">
        <v>35</v>
      </c>
      <c r="E2" s="68"/>
      <c r="F2" s="68"/>
      <c r="G2" s="195" t="s">
        <v>206</v>
      </c>
      <c r="H2" s="195"/>
      <c r="I2" s="195"/>
      <c r="J2" s="195"/>
      <c r="K2" s="195"/>
      <c r="L2" s="195"/>
      <c r="M2" s="195"/>
      <c r="N2" s="195"/>
    </row>
    <row r="3" spans="1:14" ht="15.75">
      <c r="A3" s="186"/>
      <c r="B3" s="169"/>
      <c r="C3" s="83"/>
      <c r="D3" s="67"/>
      <c r="E3" s="68"/>
      <c r="F3" s="68"/>
      <c r="G3" s="195"/>
      <c r="H3" s="195"/>
      <c r="I3" s="195"/>
      <c r="J3" s="195"/>
      <c r="K3" s="195"/>
      <c r="L3" s="195"/>
      <c r="M3" s="195"/>
      <c r="N3" s="195"/>
    </row>
    <row r="4" spans="1:14" ht="15.75">
      <c r="A4" s="186"/>
      <c r="B4" s="169"/>
      <c r="C4" s="83"/>
      <c r="D4" s="67" t="s">
        <v>36</v>
      </c>
      <c r="E4" s="68"/>
      <c r="F4" s="68"/>
      <c r="G4" s="195"/>
      <c r="H4" s="195"/>
      <c r="I4" s="195"/>
      <c r="J4" s="195"/>
      <c r="K4" s="195"/>
      <c r="L4" s="195"/>
      <c r="M4" s="195"/>
      <c r="N4" s="195"/>
    </row>
    <row r="5" spans="1:14" ht="15.75">
      <c r="A5" s="180" t="s">
        <v>187</v>
      </c>
      <c r="B5" s="180"/>
      <c r="C5" s="180"/>
      <c r="D5" s="187"/>
      <c r="E5" s="187"/>
      <c r="F5" s="187"/>
      <c r="G5" s="187"/>
      <c r="H5" s="187"/>
      <c r="I5" s="187"/>
      <c r="J5" s="187"/>
      <c r="K5" s="187"/>
    </row>
    <row r="6" spans="1:14" ht="15.75">
      <c r="A6" s="69"/>
      <c r="B6" s="69"/>
      <c r="C6" s="84"/>
      <c r="D6" s="68"/>
      <c r="E6" s="68"/>
      <c r="F6" s="68"/>
      <c r="G6" s="68"/>
      <c r="H6" s="68"/>
      <c r="I6" s="68"/>
    </row>
    <row r="7" spans="1:14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1:14">
      <c r="A8" s="188" t="s">
        <v>1</v>
      </c>
      <c r="B8" s="191" t="s">
        <v>59</v>
      </c>
      <c r="C8" s="191" t="s">
        <v>2</v>
      </c>
      <c r="D8" s="191" t="s">
        <v>3</v>
      </c>
      <c r="E8" s="192" t="s">
        <v>4</v>
      </c>
      <c r="F8" s="192"/>
      <c r="G8" s="192"/>
      <c r="H8" s="192"/>
      <c r="I8" s="193" t="s">
        <v>5</v>
      </c>
      <c r="J8" s="189" t="s">
        <v>176</v>
      </c>
      <c r="K8" s="189" t="s">
        <v>61</v>
      </c>
      <c r="L8" s="175" t="s">
        <v>207</v>
      </c>
      <c r="M8" s="177" t="s">
        <v>208</v>
      </c>
      <c r="N8" s="189" t="s">
        <v>61</v>
      </c>
    </row>
    <row r="9" spans="1:14" ht="25.5">
      <c r="A9" s="188"/>
      <c r="B9" s="199"/>
      <c r="C9" s="191"/>
      <c r="D9" s="191"/>
      <c r="E9" s="170" t="s">
        <v>6</v>
      </c>
      <c r="F9" s="170" t="s">
        <v>7</v>
      </c>
      <c r="G9" s="170" t="s">
        <v>99</v>
      </c>
      <c r="H9" s="170" t="s">
        <v>8</v>
      </c>
      <c r="I9" s="194"/>
      <c r="J9" s="190"/>
      <c r="K9" s="198"/>
      <c r="L9" s="176"/>
      <c r="M9" s="177"/>
      <c r="N9" s="198"/>
    </row>
    <row r="10" spans="1:14">
      <c r="A10" s="23">
        <v>1</v>
      </c>
      <c r="B10" s="23"/>
      <c r="C10" s="23">
        <v>2</v>
      </c>
      <c r="D10" s="23">
        <v>3</v>
      </c>
      <c r="E10" s="3">
        <v>4</v>
      </c>
      <c r="F10" s="3">
        <v>5</v>
      </c>
      <c r="G10" s="3">
        <v>6</v>
      </c>
      <c r="H10" s="3">
        <v>7</v>
      </c>
      <c r="I10" s="3">
        <v>8</v>
      </c>
      <c r="J10" s="3" t="s">
        <v>104</v>
      </c>
      <c r="K10" s="34">
        <v>10</v>
      </c>
      <c r="L10" s="64" t="s">
        <v>73</v>
      </c>
      <c r="M10" s="64" t="s">
        <v>120</v>
      </c>
      <c r="N10" s="34" t="s">
        <v>48</v>
      </c>
    </row>
    <row r="11" spans="1:14">
      <c r="A11" s="35" t="s">
        <v>105</v>
      </c>
      <c r="B11" s="121">
        <v>650</v>
      </c>
      <c r="C11" s="133">
        <v>0</v>
      </c>
      <c r="D11" s="133" t="s">
        <v>38</v>
      </c>
      <c r="E11" s="133" t="s">
        <v>38</v>
      </c>
      <c r="F11" s="133" t="s">
        <v>41</v>
      </c>
      <c r="G11" s="133" t="s">
        <v>38</v>
      </c>
      <c r="H11" s="133" t="s">
        <v>66</v>
      </c>
      <c r="I11" s="133" t="s">
        <v>39</v>
      </c>
      <c r="J11" s="167">
        <f>J12+J56+J62+J82+J115+J164+J170</f>
        <v>75594.8</v>
      </c>
      <c r="K11" s="167">
        <f>K12+K56+K62+K82+K115+K164+K170</f>
        <v>563.79999999999995</v>
      </c>
      <c r="L11" s="132">
        <f>M11-J11</f>
        <v>185.69999999999709</v>
      </c>
      <c r="M11" s="132">
        <f>M12+M56+M62+M82+M115+M164+M170</f>
        <v>75780.5</v>
      </c>
      <c r="N11" s="132">
        <f>N12+N56+N62+N82+N115+N164+N170</f>
        <v>563.79999999999995</v>
      </c>
    </row>
    <row r="12" spans="1:14">
      <c r="A12" s="24" t="s">
        <v>9</v>
      </c>
      <c r="B12" s="136">
        <v>650</v>
      </c>
      <c r="C12" s="133" t="s">
        <v>37</v>
      </c>
      <c r="D12" s="133" t="s">
        <v>38</v>
      </c>
      <c r="E12" s="133" t="s">
        <v>38</v>
      </c>
      <c r="F12" s="133" t="s">
        <v>41</v>
      </c>
      <c r="G12" s="133" t="s">
        <v>38</v>
      </c>
      <c r="H12" s="133" t="s">
        <v>66</v>
      </c>
      <c r="I12" s="133" t="s">
        <v>39</v>
      </c>
      <c r="J12" s="167">
        <f>J13+J18+J23+J30+J39+J44</f>
        <v>40279.599999999999</v>
      </c>
      <c r="K12" s="167"/>
      <c r="L12" s="132">
        <f t="shared" ref="L12:L111" si="0">M12-J12</f>
        <v>180</v>
      </c>
      <c r="M12" s="132">
        <f>M13+M18+M23+M30+M39+M44</f>
        <v>40459.599999999999</v>
      </c>
      <c r="N12" s="168"/>
    </row>
    <row r="13" spans="1:14" ht="39">
      <c r="A13" s="26" t="s">
        <v>10</v>
      </c>
      <c r="B13" s="138">
        <v>650</v>
      </c>
      <c r="C13" s="131" t="s">
        <v>37</v>
      </c>
      <c r="D13" s="131" t="s">
        <v>40</v>
      </c>
      <c r="E13" s="131" t="s">
        <v>38</v>
      </c>
      <c r="F13" s="131" t="s">
        <v>41</v>
      </c>
      <c r="G13" s="131" t="s">
        <v>38</v>
      </c>
      <c r="H13" s="131" t="s">
        <v>66</v>
      </c>
      <c r="I13" s="131" t="s">
        <v>39</v>
      </c>
      <c r="J13" s="139">
        <f>J16</f>
        <v>1857.1</v>
      </c>
      <c r="K13" s="139"/>
      <c r="L13" s="135">
        <f t="shared" si="0"/>
        <v>0</v>
      </c>
      <c r="M13" s="135">
        <f>M16</f>
        <v>1857.1</v>
      </c>
      <c r="N13" s="137"/>
    </row>
    <row r="14" spans="1:14" ht="36.75">
      <c r="A14" s="109" t="s">
        <v>138</v>
      </c>
      <c r="B14" s="140">
        <v>650</v>
      </c>
      <c r="C14" s="116" t="s">
        <v>37</v>
      </c>
      <c r="D14" s="116" t="s">
        <v>40</v>
      </c>
      <c r="E14" s="116" t="s">
        <v>139</v>
      </c>
      <c r="F14" s="116" t="s">
        <v>41</v>
      </c>
      <c r="G14" s="116" t="s">
        <v>38</v>
      </c>
      <c r="H14" s="116" t="s">
        <v>66</v>
      </c>
      <c r="I14" s="116" t="s">
        <v>39</v>
      </c>
      <c r="J14" s="141">
        <f>J17</f>
        <v>1857.1</v>
      </c>
      <c r="K14" s="141"/>
      <c r="L14" s="141">
        <f t="shared" ref="L14:M14" si="1">L17</f>
        <v>0</v>
      </c>
      <c r="M14" s="141">
        <f t="shared" si="1"/>
        <v>1857.1</v>
      </c>
      <c r="N14" s="139"/>
    </row>
    <row r="15" spans="1:14" ht="24.75">
      <c r="A15" s="109" t="s">
        <v>111</v>
      </c>
      <c r="B15" s="111">
        <v>650</v>
      </c>
      <c r="C15" s="116" t="s">
        <v>37</v>
      </c>
      <c r="D15" s="116" t="s">
        <v>40</v>
      </c>
      <c r="E15" s="116" t="s">
        <v>139</v>
      </c>
      <c r="F15" s="116" t="s">
        <v>41</v>
      </c>
      <c r="G15" s="116" t="s">
        <v>42</v>
      </c>
      <c r="H15" s="116" t="s">
        <v>66</v>
      </c>
      <c r="I15" s="116" t="s">
        <v>39</v>
      </c>
      <c r="J15" s="141">
        <f>J17</f>
        <v>1857.1</v>
      </c>
      <c r="K15" s="141"/>
      <c r="L15" s="141">
        <f t="shared" ref="L15:M15" si="2">L17</f>
        <v>0</v>
      </c>
      <c r="M15" s="141">
        <f t="shared" si="2"/>
        <v>1857.1</v>
      </c>
      <c r="N15" s="139"/>
    </row>
    <row r="16" spans="1:14" ht="25.5">
      <c r="A16" s="28" t="s">
        <v>195</v>
      </c>
      <c r="B16" s="122">
        <v>650</v>
      </c>
      <c r="C16" s="128" t="s">
        <v>37</v>
      </c>
      <c r="D16" s="128" t="s">
        <v>40</v>
      </c>
      <c r="E16" s="128" t="s">
        <v>139</v>
      </c>
      <c r="F16" s="128" t="s">
        <v>41</v>
      </c>
      <c r="G16" s="128" t="s">
        <v>42</v>
      </c>
      <c r="H16" s="128" t="s">
        <v>67</v>
      </c>
      <c r="I16" s="128" t="s">
        <v>39</v>
      </c>
      <c r="J16" s="141">
        <f>J17</f>
        <v>1857.1</v>
      </c>
      <c r="K16" s="141"/>
      <c r="L16" s="137">
        <f t="shared" si="0"/>
        <v>0</v>
      </c>
      <c r="M16" s="137">
        <f>M17</f>
        <v>1857.1</v>
      </c>
      <c r="N16" s="137"/>
    </row>
    <row r="17" spans="1:14" ht="25.5">
      <c r="A17" s="28" t="s">
        <v>68</v>
      </c>
      <c r="B17" s="122">
        <v>650</v>
      </c>
      <c r="C17" s="128" t="s">
        <v>37</v>
      </c>
      <c r="D17" s="128" t="s">
        <v>40</v>
      </c>
      <c r="E17" s="128" t="s">
        <v>139</v>
      </c>
      <c r="F17" s="128" t="s">
        <v>41</v>
      </c>
      <c r="G17" s="128" t="s">
        <v>42</v>
      </c>
      <c r="H17" s="128" t="s">
        <v>67</v>
      </c>
      <c r="I17" s="128" t="s">
        <v>69</v>
      </c>
      <c r="J17" s="141">
        <v>1857.1</v>
      </c>
      <c r="K17" s="141"/>
      <c r="L17" s="137">
        <f t="shared" si="0"/>
        <v>0</v>
      </c>
      <c r="M17" s="137">
        <v>1857.1</v>
      </c>
      <c r="N17" s="137"/>
    </row>
    <row r="18" spans="1:14" ht="51.75">
      <c r="A18" s="30" t="s">
        <v>140</v>
      </c>
      <c r="B18" s="123" t="s">
        <v>107</v>
      </c>
      <c r="C18" s="131" t="s">
        <v>37</v>
      </c>
      <c r="D18" s="131" t="s">
        <v>44</v>
      </c>
      <c r="E18" s="131" t="s">
        <v>38</v>
      </c>
      <c r="F18" s="131" t="s">
        <v>41</v>
      </c>
      <c r="G18" s="131" t="s">
        <v>38</v>
      </c>
      <c r="H18" s="131" t="s">
        <v>66</v>
      </c>
      <c r="I18" s="131" t="s">
        <v>39</v>
      </c>
      <c r="J18" s="139">
        <f>J21</f>
        <v>116.2</v>
      </c>
      <c r="K18" s="139"/>
      <c r="L18" s="135">
        <f t="shared" si="0"/>
        <v>0</v>
      </c>
      <c r="M18" s="135">
        <f>M21</f>
        <v>116.2</v>
      </c>
      <c r="N18" s="137"/>
    </row>
    <row r="19" spans="1:14">
      <c r="A19" s="110" t="s">
        <v>19</v>
      </c>
      <c r="B19" s="111" t="s">
        <v>107</v>
      </c>
      <c r="C19" s="116" t="s">
        <v>37</v>
      </c>
      <c r="D19" s="116" t="s">
        <v>44</v>
      </c>
      <c r="E19" s="116" t="s">
        <v>54</v>
      </c>
      <c r="F19" s="116" t="s">
        <v>41</v>
      </c>
      <c r="G19" s="116" t="s">
        <v>38</v>
      </c>
      <c r="H19" s="116" t="s">
        <v>66</v>
      </c>
      <c r="I19" s="116" t="s">
        <v>39</v>
      </c>
      <c r="J19" s="141">
        <f>J22</f>
        <v>116.2</v>
      </c>
      <c r="K19" s="141"/>
      <c r="L19" s="141">
        <f t="shared" ref="L19:M19" si="3">L22</f>
        <v>0</v>
      </c>
      <c r="M19" s="141">
        <f t="shared" si="3"/>
        <v>116.2</v>
      </c>
      <c r="N19" s="137"/>
    </row>
    <row r="20" spans="1:14" ht="36.75">
      <c r="A20" s="110" t="s">
        <v>141</v>
      </c>
      <c r="B20" s="111" t="s">
        <v>107</v>
      </c>
      <c r="C20" s="116" t="s">
        <v>37</v>
      </c>
      <c r="D20" s="116" t="s">
        <v>44</v>
      </c>
      <c r="E20" s="116" t="s">
        <v>54</v>
      </c>
      <c r="F20" s="116" t="s">
        <v>41</v>
      </c>
      <c r="G20" s="116" t="s">
        <v>40</v>
      </c>
      <c r="H20" s="116" t="s">
        <v>66</v>
      </c>
      <c r="I20" s="116" t="s">
        <v>39</v>
      </c>
      <c r="J20" s="141">
        <f>J22</f>
        <v>116.2</v>
      </c>
      <c r="K20" s="141"/>
      <c r="L20" s="141">
        <f t="shared" ref="L20:M20" si="4">L22</f>
        <v>0</v>
      </c>
      <c r="M20" s="141">
        <f t="shared" si="4"/>
        <v>116.2</v>
      </c>
      <c r="N20" s="137"/>
    </row>
    <row r="21" spans="1:14" ht="26.25">
      <c r="A21" s="29" t="s">
        <v>142</v>
      </c>
      <c r="B21" s="122" t="s">
        <v>107</v>
      </c>
      <c r="C21" s="128" t="s">
        <v>37</v>
      </c>
      <c r="D21" s="128" t="s">
        <v>44</v>
      </c>
      <c r="E21" s="128" t="s">
        <v>54</v>
      </c>
      <c r="F21" s="128" t="s">
        <v>41</v>
      </c>
      <c r="G21" s="142" t="s">
        <v>40</v>
      </c>
      <c r="H21" s="142" t="s">
        <v>143</v>
      </c>
      <c r="I21" s="128" t="s">
        <v>39</v>
      </c>
      <c r="J21" s="141">
        <f t="shared" ref="J21" si="5">J22</f>
        <v>116.2</v>
      </c>
      <c r="K21" s="141"/>
      <c r="L21" s="137">
        <f t="shared" si="0"/>
        <v>0</v>
      </c>
      <c r="M21" s="137">
        <f t="shared" ref="M21" si="6">M22</f>
        <v>116.2</v>
      </c>
      <c r="N21" s="137"/>
    </row>
    <row r="22" spans="1:14" ht="25.5">
      <c r="A22" s="28" t="s">
        <v>68</v>
      </c>
      <c r="B22" s="122" t="s">
        <v>107</v>
      </c>
      <c r="C22" s="128" t="s">
        <v>37</v>
      </c>
      <c r="D22" s="128" t="s">
        <v>44</v>
      </c>
      <c r="E22" s="128" t="s">
        <v>54</v>
      </c>
      <c r="F22" s="128" t="s">
        <v>41</v>
      </c>
      <c r="G22" s="128" t="s">
        <v>40</v>
      </c>
      <c r="H22" s="128" t="s">
        <v>143</v>
      </c>
      <c r="I22" s="128" t="s">
        <v>69</v>
      </c>
      <c r="J22" s="141">
        <v>116.2</v>
      </c>
      <c r="K22" s="141"/>
      <c r="L22" s="137">
        <f t="shared" si="0"/>
        <v>0</v>
      </c>
      <c r="M22" s="137">
        <v>116.2</v>
      </c>
      <c r="N22" s="137"/>
    </row>
    <row r="23" spans="1:14" ht="51.75">
      <c r="A23" s="30" t="s">
        <v>11</v>
      </c>
      <c r="B23" s="123">
        <v>650</v>
      </c>
      <c r="C23" s="131" t="s">
        <v>37</v>
      </c>
      <c r="D23" s="131" t="s">
        <v>42</v>
      </c>
      <c r="E23" s="131" t="s">
        <v>38</v>
      </c>
      <c r="F23" s="131" t="s">
        <v>41</v>
      </c>
      <c r="G23" s="131" t="s">
        <v>38</v>
      </c>
      <c r="H23" s="131" t="s">
        <v>66</v>
      </c>
      <c r="I23" s="131" t="s">
        <v>39</v>
      </c>
      <c r="J23" s="139">
        <f>J26</f>
        <v>22012.9</v>
      </c>
      <c r="K23" s="141"/>
      <c r="L23" s="135">
        <f t="shared" si="0"/>
        <v>180</v>
      </c>
      <c r="M23" s="135">
        <f>M26</f>
        <v>22192.9</v>
      </c>
      <c r="N23" s="137"/>
    </row>
    <row r="24" spans="1:14" ht="36.75">
      <c r="A24" s="109" t="s">
        <v>138</v>
      </c>
      <c r="B24" s="143">
        <v>650</v>
      </c>
      <c r="C24" s="116" t="s">
        <v>37</v>
      </c>
      <c r="D24" s="116" t="s">
        <v>42</v>
      </c>
      <c r="E24" s="116" t="s">
        <v>139</v>
      </c>
      <c r="F24" s="116" t="s">
        <v>41</v>
      </c>
      <c r="G24" s="116" t="s">
        <v>38</v>
      </c>
      <c r="H24" s="116" t="s">
        <v>66</v>
      </c>
      <c r="I24" s="116" t="s">
        <v>39</v>
      </c>
      <c r="J24" s="141">
        <f>J27+J28+J29</f>
        <v>22012.9</v>
      </c>
      <c r="K24" s="141"/>
      <c r="L24" s="141">
        <f t="shared" ref="L24:M24" si="7">L27+L28+L29</f>
        <v>180</v>
      </c>
      <c r="M24" s="141">
        <f t="shared" si="7"/>
        <v>22192.9</v>
      </c>
      <c r="N24" s="137"/>
    </row>
    <row r="25" spans="1:14" ht="24.75">
      <c r="A25" s="112" t="s">
        <v>112</v>
      </c>
      <c r="B25" s="143">
        <v>650</v>
      </c>
      <c r="C25" s="116" t="s">
        <v>37</v>
      </c>
      <c r="D25" s="116" t="s">
        <v>42</v>
      </c>
      <c r="E25" s="116" t="s">
        <v>139</v>
      </c>
      <c r="F25" s="116" t="s">
        <v>41</v>
      </c>
      <c r="G25" s="116" t="s">
        <v>37</v>
      </c>
      <c r="H25" s="116" t="s">
        <v>66</v>
      </c>
      <c r="I25" s="116" t="s">
        <v>39</v>
      </c>
      <c r="J25" s="141">
        <f>J27+J28+J29</f>
        <v>22012.9</v>
      </c>
      <c r="K25" s="141"/>
      <c r="L25" s="141">
        <f t="shared" ref="L25:M25" si="8">L27+L28+L29</f>
        <v>180</v>
      </c>
      <c r="M25" s="141">
        <f t="shared" si="8"/>
        <v>22192.9</v>
      </c>
      <c r="N25" s="137"/>
    </row>
    <row r="26" spans="1:14" ht="26.25">
      <c r="A26" s="48" t="s">
        <v>70</v>
      </c>
      <c r="B26" s="124">
        <v>650</v>
      </c>
      <c r="C26" s="128" t="s">
        <v>37</v>
      </c>
      <c r="D26" s="128" t="s">
        <v>42</v>
      </c>
      <c r="E26" s="128" t="s">
        <v>139</v>
      </c>
      <c r="F26" s="128" t="s">
        <v>41</v>
      </c>
      <c r="G26" s="128" t="s">
        <v>37</v>
      </c>
      <c r="H26" s="128" t="s">
        <v>71</v>
      </c>
      <c r="I26" s="128" t="s">
        <v>39</v>
      </c>
      <c r="J26" s="141">
        <f>J27+J28+J29</f>
        <v>22012.9</v>
      </c>
      <c r="K26" s="139"/>
      <c r="L26" s="137">
        <f t="shared" si="0"/>
        <v>180</v>
      </c>
      <c r="M26" s="137">
        <f>M27+M28+M29</f>
        <v>22192.9</v>
      </c>
      <c r="N26" s="137"/>
    </row>
    <row r="27" spans="1:14" ht="25.5">
      <c r="A27" s="28" t="s">
        <v>68</v>
      </c>
      <c r="B27" s="122">
        <v>650</v>
      </c>
      <c r="C27" s="128" t="s">
        <v>37</v>
      </c>
      <c r="D27" s="128" t="s">
        <v>42</v>
      </c>
      <c r="E27" s="128" t="s">
        <v>139</v>
      </c>
      <c r="F27" s="128" t="s">
        <v>41</v>
      </c>
      <c r="G27" s="128" t="s">
        <v>37</v>
      </c>
      <c r="H27" s="128" t="s">
        <v>71</v>
      </c>
      <c r="I27" s="128" t="s">
        <v>69</v>
      </c>
      <c r="J27" s="141">
        <v>21648.9</v>
      </c>
      <c r="K27" s="141"/>
      <c r="L27" s="137">
        <f t="shared" si="0"/>
        <v>0</v>
      </c>
      <c r="M27" s="137">
        <v>21648.9</v>
      </c>
      <c r="N27" s="137"/>
    </row>
    <row r="28" spans="1:14" ht="26.25">
      <c r="A28" s="6" t="s">
        <v>63</v>
      </c>
      <c r="B28" s="122">
        <v>650</v>
      </c>
      <c r="C28" s="128" t="s">
        <v>37</v>
      </c>
      <c r="D28" s="128" t="s">
        <v>42</v>
      </c>
      <c r="E28" s="128" t="s">
        <v>139</v>
      </c>
      <c r="F28" s="128" t="s">
        <v>41</v>
      </c>
      <c r="G28" s="128" t="s">
        <v>37</v>
      </c>
      <c r="H28" s="128" t="s">
        <v>71</v>
      </c>
      <c r="I28" s="128" t="s">
        <v>51</v>
      </c>
      <c r="J28" s="141">
        <v>182.2</v>
      </c>
      <c r="K28" s="141"/>
      <c r="L28" s="137">
        <f t="shared" si="0"/>
        <v>0</v>
      </c>
      <c r="M28" s="137">
        <v>182.2</v>
      </c>
      <c r="N28" s="137"/>
    </row>
    <row r="29" spans="1:14">
      <c r="A29" s="36" t="s">
        <v>200</v>
      </c>
      <c r="B29" s="124">
        <v>650</v>
      </c>
      <c r="C29" s="128" t="s">
        <v>37</v>
      </c>
      <c r="D29" s="128" t="s">
        <v>42</v>
      </c>
      <c r="E29" s="128" t="s">
        <v>139</v>
      </c>
      <c r="F29" s="128" t="s">
        <v>41</v>
      </c>
      <c r="G29" s="128" t="s">
        <v>37</v>
      </c>
      <c r="H29" s="128" t="s">
        <v>71</v>
      </c>
      <c r="I29" s="128" t="s">
        <v>72</v>
      </c>
      <c r="J29" s="141">
        <v>181.8</v>
      </c>
      <c r="K29" s="139"/>
      <c r="L29" s="137">
        <f t="shared" si="0"/>
        <v>180</v>
      </c>
      <c r="M29" s="137">
        <f>181.8+180</f>
        <v>361.8</v>
      </c>
      <c r="N29" s="137"/>
    </row>
    <row r="30" spans="1:14" ht="39">
      <c r="A30" s="7" t="s">
        <v>109</v>
      </c>
      <c r="B30" s="125">
        <v>650</v>
      </c>
      <c r="C30" s="131" t="s">
        <v>37</v>
      </c>
      <c r="D30" s="131" t="s">
        <v>96</v>
      </c>
      <c r="E30" s="131" t="s">
        <v>38</v>
      </c>
      <c r="F30" s="131" t="s">
        <v>41</v>
      </c>
      <c r="G30" s="131" t="s">
        <v>38</v>
      </c>
      <c r="H30" s="131" t="s">
        <v>66</v>
      </c>
      <c r="I30" s="131" t="s">
        <v>39</v>
      </c>
      <c r="J30" s="139">
        <f>J37+J33</f>
        <v>83.8</v>
      </c>
      <c r="K30" s="141"/>
      <c r="L30" s="135">
        <f t="shared" si="0"/>
        <v>0</v>
      </c>
      <c r="M30" s="135">
        <f>M37+M33</f>
        <v>83.8</v>
      </c>
      <c r="N30" s="137"/>
    </row>
    <row r="31" spans="1:14">
      <c r="A31" s="113" t="s">
        <v>19</v>
      </c>
      <c r="B31" s="144">
        <v>650</v>
      </c>
      <c r="C31" s="116" t="s">
        <v>37</v>
      </c>
      <c r="D31" s="116" t="s">
        <v>96</v>
      </c>
      <c r="E31" s="116" t="s">
        <v>54</v>
      </c>
      <c r="F31" s="116" t="s">
        <v>41</v>
      </c>
      <c r="G31" s="116" t="s">
        <v>38</v>
      </c>
      <c r="H31" s="116" t="s">
        <v>66</v>
      </c>
      <c r="I31" s="116" t="s">
        <v>39</v>
      </c>
      <c r="J31" s="141">
        <f>J34</f>
        <v>35.9</v>
      </c>
      <c r="K31" s="141"/>
      <c r="L31" s="137">
        <f t="shared" si="0"/>
        <v>0</v>
      </c>
      <c r="M31" s="137">
        <f>M34</f>
        <v>35.9</v>
      </c>
      <c r="N31" s="137"/>
    </row>
    <row r="32" spans="1:14" ht="36.75">
      <c r="A32" s="110" t="s">
        <v>141</v>
      </c>
      <c r="B32" s="144">
        <v>650</v>
      </c>
      <c r="C32" s="116" t="s">
        <v>37</v>
      </c>
      <c r="D32" s="116" t="s">
        <v>96</v>
      </c>
      <c r="E32" s="116" t="s">
        <v>54</v>
      </c>
      <c r="F32" s="116" t="s">
        <v>41</v>
      </c>
      <c r="G32" s="116" t="s">
        <v>40</v>
      </c>
      <c r="H32" s="116" t="s">
        <v>66</v>
      </c>
      <c r="I32" s="116" t="s">
        <v>39</v>
      </c>
      <c r="J32" s="141">
        <f>J34</f>
        <v>35.9</v>
      </c>
      <c r="K32" s="141"/>
      <c r="L32" s="137">
        <f t="shared" si="0"/>
        <v>0</v>
      </c>
      <c r="M32" s="137">
        <f>M34</f>
        <v>35.9</v>
      </c>
      <c r="N32" s="137"/>
    </row>
    <row r="33" spans="1:14" ht="64.5">
      <c r="A33" s="22" t="s">
        <v>193</v>
      </c>
      <c r="B33" s="126">
        <v>650</v>
      </c>
      <c r="C33" s="128" t="s">
        <v>37</v>
      </c>
      <c r="D33" s="128" t="s">
        <v>96</v>
      </c>
      <c r="E33" s="128" t="s">
        <v>54</v>
      </c>
      <c r="F33" s="128" t="s">
        <v>41</v>
      </c>
      <c r="G33" s="128" t="s">
        <v>40</v>
      </c>
      <c r="H33" s="128" t="s">
        <v>110</v>
      </c>
      <c r="I33" s="128" t="s">
        <v>39</v>
      </c>
      <c r="J33" s="141">
        <f>J34</f>
        <v>35.9</v>
      </c>
      <c r="K33" s="141"/>
      <c r="L33" s="137">
        <f t="shared" si="0"/>
        <v>0</v>
      </c>
      <c r="M33" s="137">
        <f>M34</f>
        <v>35.9</v>
      </c>
      <c r="N33" s="137"/>
    </row>
    <row r="34" spans="1:14">
      <c r="A34" s="22" t="s">
        <v>60</v>
      </c>
      <c r="B34" s="126">
        <v>650</v>
      </c>
      <c r="C34" s="128" t="s">
        <v>37</v>
      </c>
      <c r="D34" s="128" t="s">
        <v>96</v>
      </c>
      <c r="E34" s="128" t="s">
        <v>54</v>
      </c>
      <c r="F34" s="128" t="s">
        <v>41</v>
      </c>
      <c r="G34" s="128" t="s">
        <v>40</v>
      </c>
      <c r="H34" s="128" t="s">
        <v>110</v>
      </c>
      <c r="I34" s="128" t="s">
        <v>98</v>
      </c>
      <c r="J34" s="141">
        <v>35.9</v>
      </c>
      <c r="K34" s="141"/>
      <c r="L34" s="137">
        <f t="shared" si="0"/>
        <v>0</v>
      </c>
      <c r="M34" s="137">
        <v>35.9</v>
      </c>
      <c r="N34" s="137"/>
    </row>
    <row r="35" spans="1:14" ht="48.75">
      <c r="A35" s="113" t="s">
        <v>145</v>
      </c>
      <c r="B35" s="144">
        <v>650</v>
      </c>
      <c r="C35" s="116" t="s">
        <v>37</v>
      </c>
      <c r="D35" s="116" t="s">
        <v>96</v>
      </c>
      <c r="E35" s="116" t="s">
        <v>144</v>
      </c>
      <c r="F35" s="116" t="s">
        <v>41</v>
      </c>
      <c r="G35" s="116" t="s">
        <v>38</v>
      </c>
      <c r="H35" s="116" t="s">
        <v>66</v>
      </c>
      <c r="I35" s="116" t="s">
        <v>39</v>
      </c>
      <c r="J35" s="141">
        <f>J38</f>
        <v>47.9</v>
      </c>
      <c r="K35" s="141"/>
      <c r="L35" s="137">
        <f t="shared" si="0"/>
        <v>0</v>
      </c>
      <c r="M35" s="137">
        <f>M38</f>
        <v>47.9</v>
      </c>
      <c r="N35" s="137"/>
    </row>
    <row r="36" spans="1:14" ht="24.75">
      <c r="A36" s="113" t="s">
        <v>146</v>
      </c>
      <c r="B36" s="111">
        <v>650</v>
      </c>
      <c r="C36" s="116" t="s">
        <v>37</v>
      </c>
      <c r="D36" s="116" t="s">
        <v>96</v>
      </c>
      <c r="E36" s="116" t="s">
        <v>144</v>
      </c>
      <c r="F36" s="116" t="s">
        <v>41</v>
      </c>
      <c r="G36" s="116" t="s">
        <v>40</v>
      </c>
      <c r="H36" s="116" t="s">
        <v>66</v>
      </c>
      <c r="I36" s="116" t="s">
        <v>39</v>
      </c>
      <c r="J36" s="141">
        <f>J38</f>
        <v>47.9</v>
      </c>
      <c r="K36" s="141"/>
      <c r="L36" s="137">
        <f t="shared" si="0"/>
        <v>0</v>
      </c>
      <c r="M36" s="137">
        <f>M38</f>
        <v>47.9</v>
      </c>
      <c r="N36" s="137"/>
    </row>
    <row r="37" spans="1:14" ht="64.5">
      <c r="A37" s="6" t="s">
        <v>193</v>
      </c>
      <c r="B37" s="122">
        <v>650</v>
      </c>
      <c r="C37" s="128" t="s">
        <v>37</v>
      </c>
      <c r="D37" s="128" t="s">
        <v>96</v>
      </c>
      <c r="E37" s="128" t="s">
        <v>144</v>
      </c>
      <c r="F37" s="128" t="s">
        <v>41</v>
      </c>
      <c r="G37" s="128" t="s">
        <v>40</v>
      </c>
      <c r="H37" s="128" t="s">
        <v>110</v>
      </c>
      <c r="I37" s="128" t="s">
        <v>39</v>
      </c>
      <c r="J37" s="141">
        <f>J38</f>
        <v>47.9</v>
      </c>
      <c r="K37" s="141"/>
      <c r="L37" s="137">
        <f t="shared" si="0"/>
        <v>0</v>
      </c>
      <c r="M37" s="137">
        <f>M38</f>
        <v>47.9</v>
      </c>
      <c r="N37" s="137"/>
    </row>
    <row r="38" spans="1:14">
      <c r="A38" s="22" t="s">
        <v>60</v>
      </c>
      <c r="B38" s="126">
        <v>650</v>
      </c>
      <c r="C38" s="128" t="s">
        <v>37</v>
      </c>
      <c r="D38" s="128" t="s">
        <v>96</v>
      </c>
      <c r="E38" s="128" t="s">
        <v>144</v>
      </c>
      <c r="F38" s="128" t="s">
        <v>41</v>
      </c>
      <c r="G38" s="128" t="s">
        <v>40</v>
      </c>
      <c r="H38" s="128" t="s">
        <v>110</v>
      </c>
      <c r="I38" s="128" t="s">
        <v>98</v>
      </c>
      <c r="J38" s="141">
        <v>47.9</v>
      </c>
      <c r="K38" s="141"/>
      <c r="L38" s="137">
        <f t="shared" si="0"/>
        <v>0</v>
      </c>
      <c r="M38" s="137">
        <v>47.9</v>
      </c>
      <c r="N38" s="137"/>
    </row>
    <row r="39" spans="1:14">
      <c r="A39" s="15" t="s">
        <v>13</v>
      </c>
      <c r="B39" s="123">
        <v>650</v>
      </c>
      <c r="C39" s="145" t="s">
        <v>37</v>
      </c>
      <c r="D39" s="145" t="s">
        <v>73</v>
      </c>
      <c r="E39" s="145" t="s">
        <v>38</v>
      </c>
      <c r="F39" s="145" t="s">
        <v>41</v>
      </c>
      <c r="G39" s="145" t="s">
        <v>38</v>
      </c>
      <c r="H39" s="145" t="s">
        <v>66</v>
      </c>
      <c r="I39" s="145" t="s">
        <v>39</v>
      </c>
      <c r="J39" s="146">
        <f>J42</f>
        <v>100</v>
      </c>
      <c r="K39" s="141"/>
      <c r="L39" s="135">
        <f t="shared" si="0"/>
        <v>0</v>
      </c>
      <c r="M39" s="135">
        <f>M42</f>
        <v>100</v>
      </c>
      <c r="N39" s="137"/>
    </row>
    <row r="40" spans="1:14" ht="48.75">
      <c r="A40" s="113" t="s">
        <v>145</v>
      </c>
      <c r="B40" s="111">
        <v>650</v>
      </c>
      <c r="C40" s="111" t="s">
        <v>37</v>
      </c>
      <c r="D40" s="111" t="s">
        <v>73</v>
      </c>
      <c r="E40" s="111" t="s">
        <v>144</v>
      </c>
      <c r="F40" s="111" t="s">
        <v>41</v>
      </c>
      <c r="G40" s="111" t="s">
        <v>38</v>
      </c>
      <c r="H40" s="111" t="s">
        <v>66</v>
      </c>
      <c r="I40" s="111" t="s">
        <v>39</v>
      </c>
      <c r="J40" s="147">
        <f>J43</f>
        <v>100</v>
      </c>
      <c r="K40" s="141"/>
      <c r="L40" s="137">
        <f t="shared" si="0"/>
        <v>0</v>
      </c>
      <c r="M40" s="137">
        <f>M43</f>
        <v>100</v>
      </c>
      <c r="N40" s="137"/>
    </row>
    <row r="41" spans="1:14" ht="24.75">
      <c r="A41" s="113" t="s">
        <v>74</v>
      </c>
      <c r="B41" s="111">
        <v>650</v>
      </c>
      <c r="C41" s="116" t="s">
        <v>37</v>
      </c>
      <c r="D41" s="116" t="s">
        <v>73</v>
      </c>
      <c r="E41" s="116" t="s">
        <v>144</v>
      </c>
      <c r="F41" s="116" t="s">
        <v>41</v>
      </c>
      <c r="G41" s="116" t="s">
        <v>44</v>
      </c>
      <c r="H41" s="116" t="s">
        <v>66</v>
      </c>
      <c r="I41" s="116" t="s">
        <v>39</v>
      </c>
      <c r="J41" s="147">
        <f>J43</f>
        <v>100</v>
      </c>
      <c r="K41" s="141"/>
      <c r="L41" s="137">
        <f t="shared" si="0"/>
        <v>0</v>
      </c>
      <c r="M41" s="137">
        <f>M43</f>
        <v>100</v>
      </c>
      <c r="N41" s="137"/>
    </row>
    <row r="42" spans="1:14">
      <c r="A42" s="6" t="s">
        <v>132</v>
      </c>
      <c r="B42" s="122">
        <v>650</v>
      </c>
      <c r="C42" s="128" t="s">
        <v>37</v>
      </c>
      <c r="D42" s="128" t="s">
        <v>73</v>
      </c>
      <c r="E42" s="128" t="s">
        <v>144</v>
      </c>
      <c r="F42" s="128" t="s">
        <v>41</v>
      </c>
      <c r="G42" s="128" t="s">
        <v>44</v>
      </c>
      <c r="H42" s="128" t="s">
        <v>75</v>
      </c>
      <c r="I42" s="128" t="s">
        <v>39</v>
      </c>
      <c r="J42" s="141">
        <f t="shared" ref="J42" si="9">J43</f>
        <v>100</v>
      </c>
      <c r="K42" s="141"/>
      <c r="L42" s="137">
        <f t="shared" si="0"/>
        <v>0</v>
      </c>
      <c r="M42" s="137">
        <f t="shared" ref="M42" si="10">M43</f>
        <v>100</v>
      </c>
      <c r="N42" s="137"/>
    </row>
    <row r="43" spans="1:14">
      <c r="A43" s="6" t="s">
        <v>14</v>
      </c>
      <c r="B43" s="122">
        <v>650</v>
      </c>
      <c r="C43" s="128" t="s">
        <v>37</v>
      </c>
      <c r="D43" s="128" t="s">
        <v>73</v>
      </c>
      <c r="E43" s="128" t="s">
        <v>144</v>
      </c>
      <c r="F43" s="128" t="s">
        <v>41</v>
      </c>
      <c r="G43" s="128" t="s">
        <v>44</v>
      </c>
      <c r="H43" s="128" t="s">
        <v>75</v>
      </c>
      <c r="I43" s="128" t="s">
        <v>56</v>
      </c>
      <c r="J43" s="141">
        <v>100</v>
      </c>
      <c r="K43" s="141"/>
      <c r="L43" s="137">
        <f t="shared" si="0"/>
        <v>0</v>
      </c>
      <c r="M43" s="137">
        <v>100</v>
      </c>
      <c r="N43" s="137"/>
    </row>
    <row r="44" spans="1:14">
      <c r="A44" s="17" t="s">
        <v>15</v>
      </c>
      <c r="B44" s="127">
        <v>650</v>
      </c>
      <c r="C44" s="131" t="s">
        <v>37</v>
      </c>
      <c r="D44" s="131" t="s">
        <v>48</v>
      </c>
      <c r="E44" s="131" t="s">
        <v>38</v>
      </c>
      <c r="F44" s="131" t="s">
        <v>41</v>
      </c>
      <c r="G44" s="131" t="s">
        <v>38</v>
      </c>
      <c r="H44" s="131" t="s">
        <v>66</v>
      </c>
      <c r="I44" s="131" t="s">
        <v>39</v>
      </c>
      <c r="J44" s="139">
        <f>J54+J47</f>
        <v>16109.599999999999</v>
      </c>
      <c r="K44" s="134"/>
      <c r="L44" s="135">
        <f t="shared" si="0"/>
        <v>0</v>
      </c>
      <c r="M44" s="135">
        <f>M54+M47</f>
        <v>16109.599999999999</v>
      </c>
      <c r="N44" s="137"/>
    </row>
    <row r="45" spans="1:14" ht="36.75">
      <c r="A45" s="114" t="s">
        <v>138</v>
      </c>
      <c r="B45" s="116">
        <v>650</v>
      </c>
      <c r="C45" s="116" t="s">
        <v>37</v>
      </c>
      <c r="D45" s="116" t="s">
        <v>48</v>
      </c>
      <c r="E45" s="116" t="s">
        <v>139</v>
      </c>
      <c r="F45" s="116" t="s">
        <v>41</v>
      </c>
      <c r="G45" s="116" t="s">
        <v>38</v>
      </c>
      <c r="H45" s="116" t="s">
        <v>66</v>
      </c>
      <c r="I45" s="116" t="s">
        <v>39</v>
      </c>
      <c r="J45" s="141">
        <f>J48+J49+J50</f>
        <v>16059.599999999999</v>
      </c>
      <c r="K45" s="134"/>
      <c r="L45" s="137">
        <f t="shared" si="0"/>
        <v>0</v>
      </c>
      <c r="M45" s="137">
        <f>M48+M49+M50</f>
        <v>16059.599999999999</v>
      </c>
      <c r="N45" s="137"/>
    </row>
    <row r="46" spans="1:14" ht="36.75">
      <c r="A46" s="114" t="s">
        <v>114</v>
      </c>
      <c r="B46" s="116">
        <v>650</v>
      </c>
      <c r="C46" s="116" t="s">
        <v>37</v>
      </c>
      <c r="D46" s="116" t="s">
        <v>48</v>
      </c>
      <c r="E46" s="116" t="s">
        <v>139</v>
      </c>
      <c r="F46" s="116" t="s">
        <v>41</v>
      </c>
      <c r="G46" s="116" t="s">
        <v>40</v>
      </c>
      <c r="H46" s="116" t="s">
        <v>66</v>
      </c>
      <c r="I46" s="116" t="s">
        <v>39</v>
      </c>
      <c r="J46" s="141">
        <f>J48+J49+J50</f>
        <v>16059.599999999999</v>
      </c>
      <c r="K46" s="134"/>
      <c r="L46" s="137">
        <f t="shared" si="0"/>
        <v>0</v>
      </c>
      <c r="M46" s="137">
        <f>M48+M49+M50</f>
        <v>16059.599999999999</v>
      </c>
      <c r="N46" s="137"/>
    </row>
    <row r="47" spans="1:14" ht="26.25">
      <c r="A47" s="6" t="s">
        <v>196</v>
      </c>
      <c r="B47" s="128">
        <v>650</v>
      </c>
      <c r="C47" s="128" t="s">
        <v>37</v>
      </c>
      <c r="D47" s="128" t="s">
        <v>48</v>
      </c>
      <c r="E47" s="128" t="s">
        <v>139</v>
      </c>
      <c r="F47" s="128" t="s">
        <v>41</v>
      </c>
      <c r="G47" s="128" t="s">
        <v>40</v>
      </c>
      <c r="H47" s="128" t="s">
        <v>84</v>
      </c>
      <c r="I47" s="128" t="s">
        <v>39</v>
      </c>
      <c r="J47" s="141">
        <f>J48+J49+J50</f>
        <v>16059.599999999999</v>
      </c>
      <c r="K47" s="139"/>
      <c r="L47" s="137">
        <f t="shared" si="0"/>
        <v>0</v>
      </c>
      <c r="M47" s="137">
        <f>M48+M49+M50</f>
        <v>16059.599999999999</v>
      </c>
      <c r="N47" s="137"/>
    </row>
    <row r="48" spans="1:14">
      <c r="A48" s="6" t="s">
        <v>16</v>
      </c>
      <c r="B48" s="122">
        <v>650</v>
      </c>
      <c r="C48" s="128" t="s">
        <v>37</v>
      </c>
      <c r="D48" s="128" t="s">
        <v>48</v>
      </c>
      <c r="E48" s="128" t="s">
        <v>139</v>
      </c>
      <c r="F48" s="128" t="s">
        <v>41</v>
      </c>
      <c r="G48" s="128" t="s">
        <v>40</v>
      </c>
      <c r="H48" s="128" t="s">
        <v>84</v>
      </c>
      <c r="I48" s="128" t="s">
        <v>65</v>
      </c>
      <c r="J48" s="141">
        <v>11128.9</v>
      </c>
      <c r="K48" s="141"/>
      <c r="L48" s="137">
        <f t="shared" si="0"/>
        <v>0</v>
      </c>
      <c r="M48" s="137">
        <v>11128.9</v>
      </c>
      <c r="N48" s="137"/>
    </row>
    <row r="49" spans="1:14" ht="26.25">
      <c r="A49" s="6" t="s">
        <v>63</v>
      </c>
      <c r="B49" s="128">
        <v>650</v>
      </c>
      <c r="C49" s="128" t="s">
        <v>37</v>
      </c>
      <c r="D49" s="128" t="s">
        <v>48</v>
      </c>
      <c r="E49" s="128" t="s">
        <v>139</v>
      </c>
      <c r="F49" s="128" t="s">
        <v>41</v>
      </c>
      <c r="G49" s="128" t="s">
        <v>40</v>
      </c>
      <c r="H49" s="128" t="s">
        <v>84</v>
      </c>
      <c r="I49" s="128" t="s">
        <v>51</v>
      </c>
      <c r="J49" s="141">
        <v>4833.4000000000005</v>
      </c>
      <c r="K49" s="139"/>
      <c r="L49" s="137">
        <f t="shared" si="0"/>
        <v>0</v>
      </c>
      <c r="M49" s="137">
        <v>4833.4000000000005</v>
      </c>
      <c r="N49" s="137"/>
    </row>
    <row r="50" spans="1:14">
      <c r="A50" s="36" t="s">
        <v>200</v>
      </c>
      <c r="B50" s="122">
        <v>650</v>
      </c>
      <c r="C50" s="128" t="s">
        <v>37</v>
      </c>
      <c r="D50" s="128" t="s">
        <v>48</v>
      </c>
      <c r="E50" s="128" t="s">
        <v>139</v>
      </c>
      <c r="F50" s="128" t="s">
        <v>41</v>
      </c>
      <c r="G50" s="128" t="s">
        <v>40</v>
      </c>
      <c r="H50" s="128" t="s">
        <v>84</v>
      </c>
      <c r="I50" s="128" t="s">
        <v>72</v>
      </c>
      <c r="J50" s="141">
        <v>97.3</v>
      </c>
      <c r="K50" s="148"/>
      <c r="L50" s="137">
        <f t="shared" si="0"/>
        <v>0</v>
      </c>
      <c r="M50" s="137">
        <v>97.3</v>
      </c>
      <c r="N50" s="137"/>
    </row>
    <row r="51" spans="1:14" ht="36.75">
      <c r="A51" s="115" t="s">
        <v>147</v>
      </c>
      <c r="B51" s="111">
        <v>650</v>
      </c>
      <c r="C51" s="116" t="s">
        <v>37</v>
      </c>
      <c r="D51" s="116" t="s">
        <v>48</v>
      </c>
      <c r="E51" s="116" t="s">
        <v>148</v>
      </c>
      <c r="F51" s="116" t="s">
        <v>41</v>
      </c>
      <c r="G51" s="116" t="s">
        <v>38</v>
      </c>
      <c r="H51" s="116" t="s">
        <v>66</v>
      </c>
      <c r="I51" s="116" t="s">
        <v>39</v>
      </c>
      <c r="J51" s="141">
        <f>J55</f>
        <v>50</v>
      </c>
      <c r="K51" s="148"/>
      <c r="L51" s="137">
        <f t="shared" si="0"/>
        <v>0</v>
      </c>
      <c r="M51" s="137">
        <v>50</v>
      </c>
      <c r="N51" s="137"/>
    </row>
    <row r="52" spans="1:14" ht="36.75">
      <c r="A52" s="115" t="s">
        <v>81</v>
      </c>
      <c r="B52" s="111">
        <v>650</v>
      </c>
      <c r="C52" s="116" t="s">
        <v>37</v>
      </c>
      <c r="D52" s="116" t="s">
        <v>48</v>
      </c>
      <c r="E52" s="116" t="s">
        <v>148</v>
      </c>
      <c r="F52" s="116" t="s">
        <v>49</v>
      </c>
      <c r="G52" s="116" t="s">
        <v>38</v>
      </c>
      <c r="H52" s="116" t="s">
        <v>66</v>
      </c>
      <c r="I52" s="116" t="s">
        <v>39</v>
      </c>
      <c r="J52" s="141">
        <f>J55</f>
        <v>50</v>
      </c>
      <c r="K52" s="148"/>
      <c r="L52" s="137">
        <f t="shared" si="0"/>
        <v>0</v>
      </c>
      <c r="M52" s="137">
        <v>50</v>
      </c>
      <c r="N52" s="137"/>
    </row>
    <row r="53" spans="1:14" ht="36.75">
      <c r="A53" s="115" t="s">
        <v>82</v>
      </c>
      <c r="B53" s="111">
        <v>650</v>
      </c>
      <c r="C53" s="116" t="s">
        <v>37</v>
      </c>
      <c r="D53" s="116" t="s">
        <v>48</v>
      </c>
      <c r="E53" s="116" t="s">
        <v>148</v>
      </c>
      <c r="F53" s="116" t="s">
        <v>49</v>
      </c>
      <c r="G53" s="116" t="s">
        <v>37</v>
      </c>
      <c r="H53" s="116" t="s">
        <v>66</v>
      </c>
      <c r="I53" s="116" t="s">
        <v>39</v>
      </c>
      <c r="J53" s="141">
        <f>J55</f>
        <v>50</v>
      </c>
      <c r="K53" s="148"/>
      <c r="L53" s="137">
        <f t="shared" si="0"/>
        <v>0</v>
      </c>
      <c r="M53" s="137">
        <v>50</v>
      </c>
      <c r="N53" s="137"/>
    </row>
    <row r="54" spans="1:14" ht="39">
      <c r="A54" s="38" t="s">
        <v>123</v>
      </c>
      <c r="B54" s="122">
        <v>650</v>
      </c>
      <c r="C54" s="128" t="s">
        <v>37</v>
      </c>
      <c r="D54" s="128" t="s">
        <v>48</v>
      </c>
      <c r="E54" s="128" t="s">
        <v>148</v>
      </c>
      <c r="F54" s="128" t="s">
        <v>49</v>
      </c>
      <c r="G54" s="128" t="s">
        <v>37</v>
      </c>
      <c r="H54" s="128" t="s">
        <v>76</v>
      </c>
      <c r="I54" s="128" t="s">
        <v>39</v>
      </c>
      <c r="J54" s="141">
        <f>J55</f>
        <v>50</v>
      </c>
      <c r="K54" s="141"/>
      <c r="L54" s="137">
        <f t="shared" si="0"/>
        <v>0</v>
      </c>
      <c r="M54" s="137">
        <f>M55</f>
        <v>50</v>
      </c>
      <c r="N54" s="137"/>
    </row>
    <row r="55" spans="1:14" ht="26.25">
      <c r="A55" s="6" t="s">
        <v>63</v>
      </c>
      <c r="B55" s="122">
        <v>650</v>
      </c>
      <c r="C55" s="128" t="s">
        <v>37</v>
      </c>
      <c r="D55" s="128" t="s">
        <v>48</v>
      </c>
      <c r="E55" s="128" t="s">
        <v>148</v>
      </c>
      <c r="F55" s="128" t="s">
        <v>49</v>
      </c>
      <c r="G55" s="128" t="s">
        <v>37</v>
      </c>
      <c r="H55" s="128" t="s">
        <v>76</v>
      </c>
      <c r="I55" s="128" t="s">
        <v>51</v>
      </c>
      <c r="J55" s="141">
        <v>50</v>
      </c>
      <c r="K55" s="141"/>
      <c r="L55" s="137">
        <f t="shared" si="0"/>
        <v>0</v>
      </c>
      <c r="M55" s="137">
        <v>50</v>
      </c>
      <c r="N55" s="137"/>
    </row>
    <row r="56" spans="1:14">
      <c r="A56" s="24" t="s">
        <v>17</v>
      </c>
      <c r="B56" s="129">
        <v>650</v>
      </c>
      <c r="C56" s="133" t="s">
        <v>40</v>
      </c>
      <c r="D56" s="133" t="s">
        <v>38</v>
      </c>
      <c r="E56" s="133" t="s">
        <v>38</v>
      </c>
      <c r="F56" s="133" t="s">
        <v>41</v>
      </c>
      <c r="G56" s="133" t="s">
        <v>38</v>
      </c>
      <c r="H56" s="133" t="s">
        <v>66</v>
      </c>
      <c r="I56" s="133" t="s">
        <v>39</v>
      </c>
      <c r="J56" s="134">
        <f t="shared" ref="J56:N60" si="11">J57</f>
        <v>493.8</v>
      </c>
      <c r="K56" s="134">
        <f t="shared" si="11"/>
        <v>493.8</v>
      </c>
      <c r="L56" s="135">
        <f t="shared" si="0"/>
        <v>0</v>
      </c>
      <c r="M56" s="135">
        <f t="shared" si="11"/>
        <v>493.8</v>
      </c>
      <c r="N56" s="135">
        <f t="shared" si="11"/>
        <v>493.8</v>
      </c>
    </row>
    <row r="57" spans="1:14">
      <c r="A57" s="16" t="s">
        <v>130</v>
      </c>
      <c r="B57" s="123">
        <v>650</v>
      </c>
      <c r="C57" s="131" t="s">
        <v>40</v>
      </c>
      <c r="D57" s="131" t="s">
        <v>44</v>
      </c>
      <c r="E57" s="131" t="s">
        <v>38</v>
      </c>
      <c r="F57" s="131" t="s">
        <v>41</v>
      </c>
      <c r="G57" s="131" t="s">
        <v>38</v>
      </c>
      <c r="H57" s="131" t="s">
        <v>66</v>
      </c>
      <c r="I57" s="131" t="s">
        <v>39</v>
      </c>
      <c r="J57" s="139">
        <f>J60</f>
        <v>493.8</v>
      </c>
      <c r="K57" s="139">
        <f>K60</f>
        <v>493.8</v>
      </c>
      <c r="L57" s="135">
        <f t="shared" si="0"/>
        <v>0</v>
      </c>
      <c r="M57" s="135">
        <f>M60</f>
        <v>493.8</v>
      </c>
      <c r="N57" s="135">
        <f>N60</f>
        <v>493.8</v>
      </c>
    </row>
    <row r="58" spans="1:14">
      <c r="A58" s="117" t="s">
        <v>149</v>
      </c>
      <c r="B58" s="116">
        <v>650</v>
      </c>
      <c r="C58" s="116" t="s">
        <v>40</v>
      </c>
      <c r="D58" s="116" t="s">
        <v>44</v>
      </c>
      <c r="E58" s="116" t="s">
        <v>54</v>
      </c>
      <c r="F58" s="149" t="s">
        <v>41</v>
      </c>
      <c r="G58" s="149" t="s">
        <v>38</v>
      </c>
      <c r="H58" s="149" t="s">
        <v>66</v>
      </c>
      <c r="I58" s="149" t="s">
        <v>39</v>
      </c>
      <c r="J58" s="141">
        <f>J61</f>
        <v>493.8</v>
      </c>
      <c r="K58" s="141">
        <f>K61</f>
        <v>493.8</v>
      </c>
      <c r="L58" s="137">
        <f t="shared" si="0"/>
        <v>0</v>
      </c>
      <c r="M58" s="137">
        <f>M61</f>
        <v>493.8</v>
      </c>
      <c r="N58" s="137">
        <f>N61</f>
        <v>493.8</v>
      </c>
    </row>
    <row r="59" spans="1:14" ht="36.75">
      <c r="A59" s="113" t="s">
        <v>85</v>
      </c>
      <c r="B59" s="116">
        <v>650</v>
      </c>
      <c r="C59" s="116" t="s">
        <v>40</v>
      </c>
      <c r="D59" s="116" t="s">
        <v>44</v>
      </c>
      <c r="E59" s="116" t="s">
        <v>54</v>
      </c>
      <c r="F59" s="116" t="s">
        <v>41</v>
      </c>
      <c r="G59" s="116" t="s">
        <v>37</v>
      </c>
      <c r="H59" s="149" t="s">
        <v>66</v>
      </c>
      <c r="I59" s="149" t="s">
        <v>39</v>
      </c>
      <c r="J59" s="141">
        <f>J61</f>
        <v>493.8</v>
      </c>
      <c r="K59" s="141">
        <f>K61</f>
        <v>493.8</v>
      </c>
      <c r="L59" s="137">
        <f t="shared" si="0"/>
        <v>0</v>
      </c>
      <c r="M59" s="137">
        <f>M61</f>
        <v>493.8</v>
      </c>
      <c r="N59" s="137">
        <f>N61</f>
        <v>493.8</v>
      </c>
    </row>
    <row r="60" spans="1:14" ht="38.25">
      <c r="A60" s="56" t="s">
        <v>201</v>
      </c>
      <c r="B60" s="130">
        <v>650</v>
      </c>
      <c r="C60" s="128" t="s">
        <v>40</v>
      </c>
      <c r="D60" s="128" t="s">
        <v>44</v>
      </c>
      <c r="E60" s="128" t="s">
        <v>54</v>
      </c>
      <c r="F60" s="128" t="s">
        <v>41</v>
      </c>
      <c r="G60" s="128" t="s">
        <v>37</v>
      </c>
      <c r="H60" s="128" t="s">
        <v>86</v>
      </c>
      <c r="I60" s="128" t="s">
        <v>39</v>
      </c>
      <c r="J60" s="141">
        <f t="shared" si="11"/>
        <v>493.8</v>
      </c>
      <c r="K60" s="141">
        <f t="shared" si="11"/>
        <v>493.8</v>
      </c>
      <c r="L60" s="137">
        <f t="shared" si="0"/>
        <v>0</v>
      </c>
      <c r="M60" s="137">
        <f t="shared" si="11"/>
        <v>493.8</v>
      </c>
      <c r="N60" s="137">
        <f t="shared" si="11"/>
        <v>493.8</v>
      </c>
    </row>
    <row r="61" spans="1:14" ht="26.25">
      <c r="A61" s="6" t="s">
        <v>68</v>
      </c>
      <c r="B61" s="122">
        <v>650</v>
      </c>
      <c r="C61" s="128" t="s">
        <v>40</v>
      </c>
      <c r="D61" s="128" t="s">
        <v>44</v>
      </c>
      <c r="E61" s="128" t="s">
        <v>54</v>
      </c>
      <c r="F61" s="128" t="s">
        <v>41</v>
      </c>
      <c r="G61" s="128" t="s">
        <v>37</v>
      </c>
      <c r="H61" s="128" t="s">
        <v>86</v>
      </c>
      <c r="I61" s="128" t="s">
        <v>69</v>
      </c>
      <c r="J61" s="141">
        <v>493.8</v>
      </c>
      <c r="K61" s="141">
        <v>493.8</v>
      </c>
      <c r="L61" s="137">
        <f t="shared" si="0"/>
        <v>0</v>
      </c>
      <c r="M61" s="137">
        <v>493.8</v>
      </c>
      <c r="N61" s="137">
        <v>493.8</v>
      </c>
    </row>
    <row r="62" spans="1:14" ht="27">
      <c r="A62" s="31" t="s">
        <v>20</v>
      </c>
      <c r="B62" s="129">
        <v>650</v>
      </c>
      <c r="C62" s="133" t="s">
        <v>44</v>
      </c>
      <c r="D62" s="133" t="s">
        <v>38</v>
      </c>
      <c r="E62" s="133" t="s">
        <v>38</v>
      </c>
      <c r="F62" s="133" t="s">
        <v>41</v>
      </c>
      <c r="G62" s="133" t="s">
        <v>38</v>
      </c>
      <c r="H62" s="133" t="s">
        <v>66</v>
      </c>
      <c r="I62" s="133" t="s">
        <v>39</v>
      </c>
      <c r="J62" s="134">
        <f>J63+J69+J74</f>
        <v>556.29999999999995</v>
      </c>
      <c r="K62" s="134">
        <f>K63+K69</f>
        <v>70</v>
      </c>
      <c r="L62" s="135">
        <f t="shared" si="0"/>
        <v>0</v>
      </c>
      <c r="M62" s="135">
        <f>M63+M69+M74</f>
        <v>556.29999999999995</v>
      </c>
      <c r="N62" s="135">
        <f>N63+N69</f>
        <v>70</v>
      </c>
    </row>
    <row r="63" spans="1:14">
      <c r="A63" s="7" t="s">
        <v>102</v>
      </c>
      <c r="B63" s="123">
        <v>650</v>
      </c>
      <c r="C63" s="131" t="s">
        <v>44</v>
      </c>
      <c r="D63" s="131" t="s">
        <v>42</v>
      </c>
      <c r="E63" s="131" t="s">
        <v>38</v>
      </c>
      <c r="F63" s="131" t="s">
        <v>41</v>
      </c>
      <c r="G63" s="131" t="s">
        <v>38</v>
      </c>
      <c r="H63" s="131" t="s">
        <v>66</v>
      </c>
      <c r="I63" s="131" t="s">
        <v>39</v>
      </c>
      <c r="J63" s="139">
        <f>J67</f>
        <v>70</v>
      </c>
      <c r="K63" s="139">
        <f>K67</f>
        <v>70</v>
      </c>
      <c r="L63" s="135">
        <f t="shared" si="0"/>
        <v>0</v>
      </c>
      <c r="M63" s="135">
        <f>M67</f>
        <v>70</v>
      </c>
      <c r="N63" s="135">
        <f>N67</f>
        <v>70</v>
      </c>
    </row>
    <row r="64" spans="1:14" ht="36.75">
      <c r="A64" s="117" t="s">
        <v>147</v>
      </c>
      <c r="B64" s="111">
        <v>650</v>
      </c>
      <c r="C64" s="116" t="s">
        <v>44</v>
      </c>
      <c r="D64" s="116" t="s">
        <v>42</v>
      </c>
      <c r="E64" s="116" t="s">
        <v>148</v>
      </c>
      <c r="F64" s="116" t="s">
        <v>41</v>
      </c>
      <c r="G64" s="116" t="s">
        <v>38</v>
      </c>
      <c r="H64" s="116" t="s">
        <v>66</v>
      </c>
      <c r="I64" s="116" t="s">
        <v>39</v>
      </c>
      <c r="J64" s="141">
        <f>J68</f>
        <v>70</v>
      </c>
      <c r="K64" s="141">
        <f>K68</f>
        <v>70</v>
      </c>
      <c r="L64" s="137">
        <f t="shared" si="0"/>
        <v>0</v>
      </c>
      <c r="M64" s="137">
        <f>M68</f>
        <v>70</v>
      </c>
      <c r="N64" s="137">
        <f>N68</f>
        <v>70</v>
      </c>
    </row>
    <row r="65" spans="1:14">
      <c r="A65" s="117" t="s">
        <v>78</v>
      </c>
      <c r="B65" s="111">
        <v>650</v>
      </c>
      <c r="C65" s="116" t="s">
        <v>44</v>
      </c>
      <c r="D65" s="116" t="s">
        <v>42</v>
      </c>
      <c r="E65" s="116" t="s">
        <v>148</v>
      </c>
      <c r="F65" s="116" t="s">
        <v>43</v>
      </c>
      <c r="G65" s="116" t="s">
        <v>38</v>
      </c>
      <c r="H65" s="116" t="s">
        <v>66</v>
      </c>
      <c r="I65" s="116" t="s">
        <v>39</v>
      </c>
      <c r="J65" s="141">
        <f>J68</f>
        <v>70</v>
      </c>
      <c r="K65" s="141">
        <f>K68</f>
        <v>70</v>
      </c>
      <c r="L65" s="137">
        <f t="shared" si="0"/>
        <v>0</v>
      </c>
      <c r="M65" s="137">
        <f>M68</f>
        <v>70</v>
      </c>
      <c r="N65" s="137">
        <f>N68</f>
        <v>70</v>
      </c>
    </row>
    <row r="66" spans="1:14" ht="36.75">
      <c r="A66" s="117" t="s">
        <v>87</v>
      </c>
      <c r="B66" s="111">
        <v>650</v>
      </c>
      <c r="C66" s="116" t="s">
        <v>44</v>
      </c>
      <c r="D66" s="116" t="s">
        <v>42</v>
      </c>
      <c r="E66" s="116" t="s">
        <v>148</v>
      </c>
      <c r="F66" s="116" t="s">
        <v>43</v>
      </c>
      <c r="G66" s="116" t="s">
        <v>37</v>
      </c>
      <c r="H66" s="116" t="s">
        <v>66</v>
      </c>
      <c r="I66" s="116" t="s">
        <v>39</v>
      </c>
      <c r="J66" s="141">
        <f>J68</f>
        <v>70</v>
      </c>
      <c r="K66" s="141">
        <f>K68</f>
        <v>70</v>
      </c>
      <c r="L66" s="137">
        <f t="shared" si="0"/>
        <v>0</v>
      </c>
      <c r="M66" s="137">
        <f>M68</f>
        <v>70</v>
      </c>
      <c r="N66" s="137">
        <f>N68</f>
        <v>70</v>
      </c>
    </row>
    <row r="67" spans="1:14" ht="115.5">
      <c r="A67" s="36" t="s">
        <v>194</v>
      </c>
      <c r="B67" s="122">
        <v>650</v>
      </c>
      <c r="C67" s="128" t="s">
        <v>44</v>
      </c>
      <c r="D67" s="128" t="s">
        <v>42</v>
      </c>
      <c r="E67" s="128" t="s">
        <v>148</v>
      </c>
      <c r="F67" s="128" t="s">
        <v>43</v>
      </c>
      <c r="G67" s="128" t="s">
        <v>37</v>
      </c>
      <c r="H67" s="128" t="s">
        <v>88</v>
      </c>
      <c r="I67" s="128" t="s">
        <v>39</v>
      </c>
      <c r="J67" s="141">
        <f>J68</f>
        <v>70</v>
      </c>
      <c r="K67" s="141">
        <f>K68</f>
        <v>70</v>
      </c>
      <c r="L67" s="137">
        <f t="shared" si="0"/>
        <v>0</v>
      </c>
      <c r="M67" s="137">
        <f>M68</f>
        <v>70</v>
      </c>
      <c r="N67" s="137">
        <f>N68</f>
        <v>70</v>
      </c>
    </row>
    <row r="68" spans="1:14" ht="26.25">
      <c r="A68" s="6" t="s">
        <v>63</v>
      </c>
      <c r="B68" s="122">
        <v>650</v>
      </c>
      <c r="C68" s="128" t="s">
        <v>44</v>
      </c>
      <c r="D68" s="128" t="s">
        <v>42</v>
      </c>
      <c r="E68" s="128" t="s">
        <v>148</v>
      </c>
      <c r="F68" s="128" t="s">
        <v>43</v>
      </c>
      <c r="G68" s="128" t="s">
        <v>37</v>
      </c>
      <c r="H68" s="128" t="s">
        <v>88</v>
      </c>
      <c r="I68" s="128" t="s">
        <v>51</v>
      </c>
      <c r="J68" s="141">
        <v>70</v>
      </c>
      <c r="K68" s="141">
        <v>70</v>
      </c>
      <c r="L68" s="137">
        <f t="shared" si="0"/>
        <v>0</v>
      </c>
      <c r="M68" s="137">
        <v>70</v>
      </c>
      <c r="N68" s="137">
        <v>70</v>
      </c>
    </row>
    <row r="69" spans="1:14" ht="39">
      <c r="A69" s="7" t="s">
        <v>202</v>
      </c>
      <c r="B69" s="131">
        <v>650</v>
      </c>
      <c r="C69" s="131" t="s">
        <v>44</v>
      </c>
      <c r="D69" s="131" t="s">
        <v>77</v>
      </c>
      <c r="E69" s="131" t="s">
        <v>38</v>
      </c>
      <c r="F69" s="131" t="s">
        <v>41</v>
      </c>
      <c r="G69" s="131" t="s">
        <v>38</v>
      </c>
      <c r="H69" s="131" t="s">
        <v>66</v>
      </c>
      <c r="I69" s="131" t="s">
        <v>39</v>
      </c>
      <c r="J69" s="139">
        <f>J72</f>
        <v>455</v>
      </c>
      <c r="K69" s="139"/>
      <c r="L69" s="135">
        <f t="shared" si="0"/>
        <v>0</v>
      </c>
      <c r="M69" s="135">
        <f>M72</f>
        <v>455</v>
      </c>
      <c r="N69" s="137"/>
    </row>
    <row r="70" spans="1:14" ht="36.75">
      <c r="A70" s="113" t="s">
        <v>151</v>
      </c>
      <c r="B70" s="116">
        <v>650</v>
      </c>
      <c r="C70" s="116" t="s">
        <v>44</v>
      </c>
      <c r="D70" s="116" t="s">
        <v>77</v>
      </c>
      <c r="E70" s="116" t="s">
        <v>150</v>
      </c>
      <c r="F70" s="116" t="s">
        <v>41</v>
      </c>
      <c r="G70" s="116" t="s">
        <v>38</v>
      </c>
      <c r="H70" s="116" t="s">
        <v>66</v>
      </c>
      <c r="I70" s="116" t="s">
        <v>39</v>
      </c>
      <c r="J70" s="141">
        <f>J73</f>
        <v>455</v>
      </c>
      <c r="K70" s="139"/>
      <c r="L70" s="137">
        <f t="shared" si="0"/>
        <v>0</v>
      </c>
      <c r="M70" s="137">
        <f>M73</f>
        <v>455</v>
      </c>
      <c r="N70" s="137"/>
    </row>
    <row r="71" spans="1:14" ht="36.75">
      <c r="A71" s="113" t="s">
        <v>116</v>
      </c>
      <c r="B71" s="150">
        <v>650</v>
      </c>
      <c r="C71" s="116" t="s">
        <v>44</v>
      </c>
      <c r="D71" s="116" t="s">
        <v>77</v>
      </c>
      <c r="E71" s="116" t="s">
        <v>150</v>
      </c>
      <c r="F71" s="116" t="s">
        <v>41</v>
      </c>
      <c r="G71" s="116" t="s">
        <v>40</v>
      </c>
      <c r="H71" s="116" t="s">
        <v>66</v>
      </c>
      <c r="I71" s="116" t="s">
        <v>39</v>
      </c>
      <c r="J71" s="141">
        <f>J73</f>
        <v>455</v>
      </c>
      <c r="K71" s="139"/>
      <c r="L71" s="137">
        <f t="shared" si="0"/>
        <v>0</v>
      </c>
      <c r="M71" s="137">
        <f>M73</f>
        <v>455</v>
      </c>
      <c r="N71" s="137"/>
    </row>
    <row r="72" spans="1:14" ht="39">
      <c r="A72" s="6" t="s">
        <v>118</v>
      </c>
      <c r="B72" s="151">
        <v>650</v>
      </c>
      <c r="C72" s="128" t="s">
        <v>44</v>
      </c>
      <c r="D72" s="128" t="s">
        <v>77</v>
      </c>
      <c r="E72" s="128" t="s">
        <v>150</v>
      </c>
      <c r="F72" s="128" t="s">
        <v>41</v>
      </c>
      <c r="G72" s="128" t="s">
        <v>40</v>
      </c>
      <c r="H72" s="128" t="s">
        <v>117</v>
      </c>
      <c r="I72" s="128" t="s">
        <v>39</v>
      </c>
      <c r="J72" s="141">
        <f>J73</f>
        <v>455</v>
      </c>
      <c r="K72" s="152"/>
      <c r="L72" s="137">
        <f t="shared" si="0"/>
        <v>0</v>
      </c>
      <c r="M72" s="137">
        <f>M73</f>
        <v>455</v>
      </c>
      <c r="N72" s="137"/>
    </row>
    <row r="73" spans="1:14" ht="26.25">
      <c r="A73" s="36" t="s">
        <v>63</v>
      </c>
      <c r="B73" s="151">
        <v>650</v>
      </c>
      <c r="C73" s="128" t="s">
        <v>44</v>
      </c>
      <c r="D73" s="128" t="s">
        <v>77</v>
      </c>
      <c r="E73" s="128" t="s">
        <v>150</v>
      </c>
      <c r="F73" s="128" t="s">
        <v>41</v>
      </c>
      <c r="G73" s="128" t="s">
        <v>40</v>
      </c>
      <c r="H73" s="128" t="s">
        <v>117</v>
      </c>
      <c r="I73" s="128" t="s">
        <v>51</v>
      </c>
      <c r="J73" s="141">
        <v>455</v>
      </c>
      <c r="K73" s="152"/>
      <c r="L73" s="137">
        <f t="shared" si="0"/>
        <v>0</v>
      </c>
      <c r="M73" s="137">
        <v>455</v>
      </c>
      <c r="N73" s="137"/>
    </row>
    <row r="74" spans="1:14" ht="26.25">
      <c r="A74" s="7" t="s">
        <v>152</v>
      </c>
      <c r="B74" s="153">
        <v>650</v>
      </c>
      <c r="C74" s="131" t="s">
        <v>44</v>
      </c>
      <c r="D74" s="131" t="s">
        <v>58</v>
      </c>
      <c r="E74" s="131" t="s">
        <v>38</v>
      </c>
      <c r="F74" s="131" t="s">
        <v>41</v>
      </c>
      <c r="G74" s="131" t="s">
        <v>38</v>
      </c>
      <c r="H74" s="131" t="s">
        <v>66</v>
      </c>
      <c r="I74" s="131" t="s">
        <v>39</v>
      </c>
      <c r="J74" s="139">
        <f>J78+J80</f>
        <v>31.3</v>
      </c>
      <c r="K74" s="152"/>
      <c r="L74" s="135">
        <f t="shared" si="0"/>
        <v>0</v>
      </c>
      <c r="M74" s="135">
        <f>M78+M80</f>
        <v>31.3</v>
      </c>
      <c r="N74" s="137"/>
    </row>
    <row r="75" spans="1:14" ht="36.75">
      <c r="A75" s="113" t="s">
        <v>147</v>
      </c>
      <c r="B75" s="150">
        <v>650</v>
      </c>
      <c r="C75" s="116" t="s">
        <v>44</v>
      </c>
      <c r="D75" s="116" t="s">
        <v>58</v>
      </c>
      <c r="E75" s="116" t="s">
        <v>148</v>
      </c>
      <c r="F75" s="116" t="s">
        <v>41</v>
      </c>
      <c r="G75" s="116" t="s">
        <v>38</v>
      </c>
      <c r="H75" s="116" t="s">
        <v>66</v>
      </c>
      <c r="I75" s="116" t="s">
        <v>39</v>
      </c>
      <c r="J75" s="141">
        <f>J79+J81</f>
        <v>31.3</v>
      </c>
      <c r="K75" s="152"/>
      <c r="L75" s="137">
        <f t="shared" si="0"/>
        <v>0</v>
      </c>
      <c r="M75" s="137">
        <f>M79+M81</f>
        <v>31.3</v>
      </c>
      <c r="N75" s="137"/>
    </row>
    <row r="76" spans="1:14">
      <c r="A76" s="113" t="s">
        <v>78</v>
      </c>
      <c r="B76" s="150">
        <v>650</v>
      </c>
      <c r="C76" s="116" t="s">
        <v>44</v>
      </c>
      <c r="D76" s="116" t="s">
        <v>58</v>
      </c>
      <c r="E76" s="116" t="s">
        <v>148</v>
      </c>
      <c r="F76" s="116" t="s">
        <v>43</v>
      </c>
      <c r="G76" s="116" t="s">
        <v>38</v>
      </c>
      <c r="H76" s="116" t="s">
        <v>66</v>
      </c>
      <c r="I76" s="116" t="s">
        <v>39</v>
      </c>
      <c r="J76" s="141">
        <f>J79+J81</f>
        <v>31.3</v>
      </c>
      <c r="K76" s="152"/>
      <c r="L76" s="137">
        <f t="shared" si="0"/>
        <v>0</v>
      </c>
      <c r="M76" s="137">
        <f>M79+M81</f>
        <v>31.3</v>
      </c>
      <c r="N76" s="137"/>
    </row>
    <row r="77" spans="1:14" ht="24.75">
      <c r="A77" s="113" t="s">
        <v>79</v>
      </c>
      <c r="B77" s="150">
        <v>650</v>
      </c>
      <c r="C77" s="116" t="s">
        <v>44</v>
      </c>
      <c r="D77" s="116" t="s">
        <v>58</v>
      </c>
      <c r="E77" s="116" t="s">
        <v>148</v>
      </c>
      <c r="F77" s="116" t="s">
        <v>43</v>
      </c>
      <c r="G77" s="116" t="s">
        <v>40</v>
      </c>
      <c r="H77" s="116" t="s">
        <v>66</v>
      </c>
      <c r="I77" s="116" t="s">
        <v>39</v>
      </c>
      <c r="J77" s="141">
        <f>J79+J81</f>
        <v>31.3</v>
      </c>
      <c r="K77" s="152"/>
      <c r="L77" s="137">
        <f t="shared" si="0"/>
        <v>0</v>
      </c>
      <c r="M77" s="137">
        <f>M79+M81</f>
        <v>31.3</v>
      </c>
      <c r="N77" s="137"/>
    </row>
    <row r="78" spans="1:14">
      <c r="A78" s="9" t="s">
        <v>197</v>
      </c>
      <c r="B78" s="151">
        <v>650</v>
      </c>
      <c r="C78" s="128" t="s">
        <v>44</v>
      </c>
      <c r="D78" s="128" t="s">
        <v>58</v>
      </c>
      <c r="E78" s="128" t="s">
        <v>148</v>
      </c>
      <c r="F78" s="128" t="s">
        <v>43</v>
      </c>
      <c r="G78" s="128" t="s">
        <v>40</v>
      </c>
      <c r="H78" s="128" t="s">
        <v>80</v>
      </c>
      <c r="I78" s="128" t="s">
        <v>39</v>
      </c>
      <c r="J78" s="141">
        <f>J79</f>
        <v>25</v>
      </c>
      <c r="K78" s="152"/>
      <c r="L78" s="137">
        <f t="shared" si="0"/>
        <v>0</v>
      </c>
      <c r="M78" s="137">
        <f>M79</f>
        <v>25</v>
      </c>
      <c r="N78" s="137"/>
    </row>
    <row r="79" spans="1:14">
      <c r="A79" s="28" t="s">
        <v>16</v>
      </c>
      <c r="B79" s="151">
        <v>650</v>
      </c>
      <c r="C79" s="128" t="s">
        <v>44</v>
      </c>
      <c r="D79" s="128" t="s">
        <v>58</v>
      </c>
      <c r="E79" s="128" t="s">
        <v>148</v>
      </c>
      <c r="F79" s="128" t="s">
        <v>43</v>
      </c>
      <c r="G79" s="128" t="s">
        <v>40</v>
      </c>
      <c r="H79" s="128" t="s">
        <v>80</v>
      </c>
      <c r="I79" s="128" t="s">
        <v>65</v>
      </c>
      <c r="J79" s="141">
        <v>25</v>
      </c>
      <c r="K79" s="152"/>
      <c r="L79" s="137">
        <f t="shared" si="0"/>
        <v>0</v>
      </c>
      <c r="M79" s="137">
        <v>25</v>
      </c>
      <c r="N79" s="137"/>
    </row>
    <row r="80" spans="1:14" ht="26.25">
      <c r="A80" s="38" t="s">
        <v>198</v>
      </c>
      <c r="B80" s="151">
        <v>650</v>
      </c>
      <c r="C80" s="128" t="s">
        <v>44</v>
      </c>
      <c r="D80" s="128" t="s">
        <v>58</v>
      </c>
      <c r="E80" s="128" t="s">
        <v>148</v>
      </c>
      <c r="F80" s="128" t="s">
        <v>43</v>
      </c>
      <c r="G80" s="128" t="s">
        <v>40</v>
      </c>
      <c r="H80" s="128" t="s">
        <v>113</v>
      </c>
      <c r="I80" s="128" t="s">
        <v>39</v>
      </c>
      <c r="J80" s="141">
        <f>J81</f>
        <v>6.3</v>
      </c>
      <c r="K80" s="152"/>
      <c r="L80" s="137">
        <f t="shared" si="0"/>
        <v>0</v>
      </c>
      <c r="M80" s="137">
        <f>M81</f>
        <v>6.3</v>
      </c>
      <c r="N80" s="137"/>
    </row>
    <row r="81" spans="1:14">
      <c r="A81" s="28" t="s">
        <v>16</v>
      </c>
      <c r="B81" s="151">
        <v>650</v>
      </c>
      <c r="C81" s="128" t="s">
        <v>44</v>
      </c>
      <c r="D81" s="128" t="s">
        <v>58</v>
      </c>
      <c r="E81" s="128" t="s">
        <v>148</v>
      </c>
      <c r="F81" s="128" t="s">
        <v>43</v>
      </c>
      <c r="G81" s="128" t="s">
        <v>40</v>
      </c>
      <c r="H81" s="128" t="s">
        <v>113</v>
      </c>
      <c r="I81" s="128" t="s">
        <v>65</v>
      </c>
      <c r="J81" s="141">
        <v>6.3</v>
      </c>
      <c r="K81" s="152"/>
      <c r="L81" s="137">
        <f t="shared" si="0"/>
        <v>0</v>
      </c>
      <c r="M81" s="137">
        <v>6.3</v>
      </c>
      <c r="N81" s="137"/>
    </row>
    <row r="82" spans="1:14">
      <c r="A82" s="49" t="s">
        <v>21</v>
      </c>
      <c r="B82" s="154">
        <v>650</v>
      </c>
      <c r="C82" s="133" t="s">
        <v>42</v>
      </c>
      <c r="D82" s="133" t="s">
        <v>38</v>
      </c>
      <c r="E82" s="133" t="s">
        <v>38</v>
      </c>
      <c r="F82" s="133" t="s">
        <v>41</v>
      </c>
      <c r="G82" s="133" t="s">
        <v>38</v>
      </c>
      <c r="H82" s="133" t="s">
        <v>66</v>
      </c>
      <c r="I82" s="133" t="s">
        <v>39</v>
      </c>
      <c r="J82" s="134">
        <f>J83+J93+J101+J106</f>
        <v>16130.699999999999</v>
      </c>
      <c r="K82" s="152"/>
      <c r="L82" s="135">
        <f t="shared" si="0"/>
        <v>599.99999999999818</v>
      </c>
      <c r="M82" s="135">
        <f>M83+M93+M101+M106</f>
        <v>16730.699999999997</v>
      </c>
      <c r="N82" s="137"/>
    </row>
    <row r="83" spans="1:14">
      <c r="A83" s="50" t="s">
        <v>22</v>
      </c>
      <c r="B83" s="153">
        <v>650</v>
      </c>
      <c r="C83" s="131" t="s">
        <v>42</v>
      </c>
      <c r="D83" s="131" t="s">
        <v>37</v>
      </c>
      <c r="E83" s="131" t="s">
        <v>38</v>
      </c>
      <c r="F83" s="131" t="s">
        <v>41</v>
      </c>
      <c r="G83" s="131" t="s">
        <v>38</v>
      </c>
      <c r="H83" s="131" t="s">
        <v>66</v>
      </c>
      <c r="I83" s="131" t="s">
        <v>39</v>
      </c>
      <c r="J83" s="139">
        <f>J91+J86+J88</f>
        <v>3122.9</v>
      </c>
      <c r="K83" s="152"/>
      <c r="L83" s="135">
        <f t="shared" si="0"/>
        <v>0</v>
      </c>
      <c r="M83" s="135">
        <f>M91+M86+M88</f>
        <v>3122.9</v>
      </c>
      <c r="N83" s="137"/>
    </row>
    <row r="84" spans="1:14" ht="24.75">
      <c r="A84" s="118" t="s">
        <v>154</v>
      </c>
      <c r="B84" s="150">
        <v>650</v>
      </c>
      <c r="C84" s="116" t="s">
        <v>42</v>
      </c>
      <c r="D84" s="116" t="s">
        <v>37</v>
      </c>
      <c r="E84" s="116" t="s">
        <v>153</v>
      </c>
      <c r="F84" s="116" t="s">
        <v>41</v>
      </c>
      <c r="G84" s="116" t="s">
        <v>38</v>
      </c>
      <c r="H84" s="116" t="s">
        <v>66</v>
      </c>
      <c r="I84" s="116" t="s">
        <v>39</v>
      </c>
      <c r="J84" s="141">
        <f>J87+J89+J92</f>
        <v>3122.9</v>
      </c>
      <c r="K84" s="152"/>
      <c r="L84" s="137">
        <f t="shared" si="0"/>
        <v>0</v>
      </c>
      <c r="M84" s="137">
        <f>M87+M89+M92</f>
        <v>3122.9</v>
      </c>
      <c r="N84" s="137"/>
    </row>
    <row r="85" spans="1:14" ht="36.75">
      <c r="A85" s="118" t="s">
        <v>89</v>
      </c>
      <c r="B85" s="150">
        <v>650</v>
      </c>
      <c r="C85" s="116" t="s">
        <v>42</v>
      </c>
      <c r="D85" s="116" t="s">
        <v>37</v>
      </c>
      <c r="E85" s="116" t="s">
        <v>153</v>
      </c>
      <c r="F85" s="116" t="s">
        <v>41</v>
      </c>
      <c r="G85" s="116" t="s">
        <v>37</v>
      </c>
      <c r="H85" s="116" t="s">
        <v>66</v>
      </c>
      <c r="I85" s="116" t="s">
        <v>39</v>
      </c>
      <c r="J85" s="141">
        <f>J87+J89</f>
        <v>2655</v>
      </c>
      <c r="K85" s="152"/>
      <c r="L85" s="137">
        <f t="shared" si="0"/>
        <v>0</v>
      </c>
      <c r="M85" s="137">
        <f>M87+M89</f>
        <v>2655</v>
      </c>
      <c r="N85" s="137"/>
    </row>
    <row r="86" spans="1:14" ht="26.25">
      <c r="A86" s="9" t="s">
        <v>199</v>
      </c>
      <c r="B86" s="151">
        <v>650</v>
      </c>
      <c r="C86" s="128" t="s">
        <v>42</v>
      </c>
      <c r="D86" s="128" t="s">
        <v>37</v>
      </c>
      <c r="E86" s="128" t="s">
        <v>153</v>
      </c>
      <c r="F86" s="128" t="s">
        <v>41</v>
      </c>
      <c r="G86" s="128" t="s">
        <v>37</v>
      </c>
      <c r="H86" s="142" t="s">
        <v>106</v>
      </c>
      <c r="I86" s="128" t="s">
        <v>39</v>
      </c>
      <c r="J86" s="141">
        <f>J87</f>
        <v>1425</v>
      </c>
      <c r="K86" s="152"/>
      <c r="L86" s="137">
        <f t="shared" si="0"/>
        <v>0</v>
      </c>
      <c r="M86" s="137">
        <f>M87</f>
        <v>1425</v>
      </c>
      <c r="N86" s="137"/>
    </row>
    <row r="87" spans="1:14">
      <c r="A87" s="36" t="s">
        <v>16</v>
      </c>
      <c r="B87" s="151">
        <v>650</v>
      </c>
      <c r="C87" s="128" t="s">
        <v>42</v>
      </c>
      <c r="D87" s="128" t="s">
        <v>37</v>
      </c>
      <c r="E87" s="128" t="s">
        <v>153</v>
      </c>
      <c r="F87" s="128" t="s">
        <v>41</v>
      </c>
      <c r="G87" s="128" t="s">
        <v>37</v>
      </c>
      <c r="H87" s="142" t="s">
        <v>106</v>
      </c>
      <c r="I87" s="128" t="s">
        <v>65</v>
      </c>
      <c r="J87" s="141">
        <v>1425</v>
      </c>
      <c r="K87" s="152"/>
      <c r="L87" s="137">
        <f t="shared" si="0"/>
        <v>0</v>
      </c>
      <c r="M87" s="137">
        <v>1425</v>
      </c>
      <c r="N87" s="137"/>
    </row>
    <row r="88" spans="1:14" ht="26.25">
      <c r="A88" s="36" t="s">
        <v>155</v>
      </c>
      <c r="B88" s="151">
        <v>650</v>
      </c>
      <c r="C88" s="128" t="s">
        <v>42</v>
      </c>
      <c r="D88" s="128" t="s">
        <v>37</v>
      </c>
      <c r="E88" s="128" t="s">
        <v>153</v>
      </c>
      <c r="F88" s="128" t="s">
        <v>41</v>
      </c>
      <c r="G88" s="128" t="s">
        <v>37</v>
      </c>
      <c r="H88" s="128" t="s">
        <v>119</v>
      </c>
      <c r="I88" s="128" t="s">
        <v>39</v>
      </c>
      <c r="J88" s="141">
        <f>J89</f>
        <v>1230</v>
      </c>
      <c r="K88" s="152"/>
      <c r="L88" s="137">
        <f t="shared" si="0"/>
        <v>0</v>
      </c>
      <c r="M88" s="137">
        <f>M89</f>
        <v>1230</v>
      </c>
      <c r="N88" s="137"/>
    </row>
    <row r="89" spans="1:14">
      <c r="A89" s="36" t="s">
        <v>16</v>
      </c>
      <c r="B89" s="151">
        <v>650</v>
      </c>
      <c r="C89" s="128" t="s">
        <v>42</v>
      </c>
      <c r="D89" s="128" t="s">
        <v>37</v>
      </c>
      <c r="E89" s="128" t="s">
        <v>153</v>
      </c>
      <c r="F89" s="128" t="s">
        <v>41</v>
      </c>
      <c r="G89" s="128" t="s">
        <v>37</v>
      </c>
      <c r="H89" s="128" t="s">
        <v>119</v>
      </c>
      <c r="I89" s="128" t="s">
        <v>65</v>
      </c>
      <c r="J89" s="141">
        <v>1230</v>
      </c>
      <c r="K89" s="152"/>
      <c r="L89" s="137">
        <f t="shared" si="0"/>
        <v>0</v>
      </c>
      <c r="M89" s="137">
        <v>1230</v>
      </c>
      <c r="N89" s="137"/>
    </row>
    <row r="90" spans="1:14">
      <c r="A90" s="117" t="s">
        <v>156</v>
      </c>
      <c r="B90" s="150">
        <v>650</v>
      </c>
      <c r="C90" s="155" t="s">
        <v>42</v>
      </c>
      <c r="D90" s="155" t="s">
        <v>37</v>
      </c>
      <c r="E90" s="155" t="s">
        <v>153</v>
      </c>
      <c r="F90" s="155" t="s">
        <v>41</v>
      </c>
      <c r="G90" s="155" t="s">
        <v>40</v>
      </c>
      <c r="H90" s="116" t="s">
        <v>66</v>
      </c>
      <c r="I90" s="116" t="s">
        <v>39</v>
      </c>
      <c r="J90" s="141">
        <f>J92</f>
        <v>467.9</v>
      </c>
      <c r="K90" s="152"/>
      <c r="L90" s="137"/>
      <c r="M90" s="137">
        <f>M92</f>
        <v>467.9</v>
      </c>
      <c r="N90" s="137"/>
    </row>
    <row r="91" spans="1:14" ht="39">
      <c r="A91" s="6" t="s">
        <v>123</v>
      </c>
      <c r="B91" s="151">
        <v>650</v>
      </c>
      <c r="C91" s="142" t="s">
        <v>42</v>
      </c>
      <c r="D91" s="142" t="s">
        <v>37</v>
      </c>
      <c r="E91" s="142" t="s">
        <v>153</v>
      </c>
      <c r="F91" s="142" t="s">
        <v>41</v>
      </c>
      <c r="G91" s="142" t="s">
        <v>40</v>
      </c>
      <c r="H91" s="142" t="s">
        <v>76</v>
      </c>
      <c r="I91" s="142" t="s">
        <v>39</v>
      </c>
      <c r="J91" s="141">
        <f>J92</f>
        <v>467.9</v>
      </c>
      <c r="K91" s="152"/>
      <c r="L91" s="137">
        <f t="shared" si="0"/>
        <v>0</v>
      </c>
      <c r="M91" s="137">
        <f>M92</f>
        <v>467.9</v>
      </c>
      <c r="N91" s="137"/>
    </row>
    <row r="92" spans="1:14">
      <c r="A92" s="36" t="s">
        <v>16</v>
      </c>
      <c r="B92" s="151">
        <v>650</v>
      </c>
      <c r="C92" s="142" t="s">
        <v>42</v>
      </c>
      <c r="D92" s="142" t="s">
        <v>37</v>
      </c>
      <c r="E92" s="142" t="s">
        <v>153</v>
      </c>
      <c r="F92" s="142" t="s">
        <v>41</v>
      </c>
      <c r="G92" s="142" t="s">
        <v>40</v>
      </c>
      <c r="H92" s="142" t="s">
        <v>76</v>
      </c>
      <c r="I92" s="142" t="s">
        <v>65</v>
      </c>
      <c r="J92" s="141">
        <v>467.9</v>
      </c>
      <c r="K92" s="152"/>
      <c r="L92" s="137">
        <f t="shared" si="0"/>
        <v>0</v>
      </c>
      <c r="M92" s="137">
        <v>467.9</v>
      </c>
      <c r="N92" s="137"/>
    </row>
    <row r="93" spans="1:14">
      <c r="A93" s="39" t="s">
        <v>131</v>
      </c>
      <c r="B93" s="153">
        <v>650</v>
      </c>
      <c r="C93" s="131" t="s">
        <v>42</v>
      </c>
      <c r="D93" s="131" t="s">
        <v>45</v>
      </c>
      <c r="E93" s="131" t="s">
        <v>38</v>
      </c>
      <c r="F93" s="131" t="s">
        <v>41</v>
      </c>
      <c r="G93" s="131" t="s">
        <v>38</v>
      </c>
      <c r="H93" s="131" t="s">
        <v>66</v>
      </c>
      <c r="I93" s="131" t="s">
        <v>39</v>
      </c>
      <c r="J93" s="139">
        <f>J99+J96</f>
        <v>12263.5</v>
      </c>
      <c r="K93" s="152"/>
      <c r="L93" s="137">
        <f t="shared" si="0"/>
        <v>0</v>
      </c>
      <c r="M93" s="135">
        <f>M99+M96</f>
        <v>12263.5</v>
      </c>
      <c r="N93" s="137"/>
    </row>
    <row r="94" spans="1:14" ht="24.75">
      <c r="A94" s="117" t="s">
        <v>157</v>
      </c>
      <c r="B94" s="150">
        <v>650</v>
      </c>
      <c r="C94" s="156" t="s">
        <v>42</v>
      </c>
      <c r="D94" s="156" t="s">
        <v>45</v>
      </c>
      <c r="E94" s="156" t="s">
        <v>158</v>
      </c>
      <c r="F94" s="116" t="s">
        <v>41</v>
      </c>
      <c r="G94" s="116" t="s">
        <v>38</v>
      </c>
      <c r="H94" s="116" t="s">
        <v>66</v>
      </c>
      <c r="I94" s="116" t="s">
        <v>39</v>
      </c>
      <c r="J94" s="141">
        <f>J97+J100</f>
        <v>12263.5</v>
      </c>
      <c r="K94" s="152"/>
      <c r="L94" s="137">
        <f t="shared" si="0"/>
        <v>0</v>
      </c>
      <c r="M94" s="137">
        <f>M97+M100</f>
        <v>12263.5</v>
      </c>
      <c r="N94" s="137"/>
    </row>
    <row r="95" spans="1:14" ht="36.75">
      <c r="A95" s="117" t="s">
        <v>188</v>
      </c>
      <c r="B95" s="150">
        <v>650</v>
      </c>
      <c r="C95" s="156" t="s">
        <v>42</v>
      </c>
      <c r="D95" s="156" t="s">
        <v>45</v>
      </c>
      <c r="E95" s="156" t="s">
        <v>158</v>
      </c>
      <c r="F95" s="156" t="s">
        <v>41</v>
      </c>
      <c r="G95" s="156" t="s">
        <v>37</v>
      </c>
      <c r="H95" s="116" t="s">
        <v>66</v>
      </c>
      <c r="I95" s="116" t="s">
        <v>39</v>
      </c>
      <c r="J95" s="141">
        <f>J97</f>
        <v>110</v>
      </c>
      <c r="K95" s="152"/>
      <c r="L95" s="137">
        <f t="shared" si="0"/>
        <v>0</v>
      </c>
      <c r="M95" s="137">
        <f>M97</f>
        <v>110</v>
      </c>
      <c r="N95" s="137"/>
    </row>
    <row r="96" spans="1:14" ht="39">
      <c r="A96" s="6" t="s">
        <v>190</v>
      </c>
      <c r="B96" s="151">
        <v>650</v>
      </c>
      <c r="C96" s="157" t="s">
        <v>42</v>
      </c>
      <c r="D96" s="157" t="s">
        <v>45</v>
      </c>
      <c r="E96" s="157" t="s">
        <v>158</v>
      </c>
      <c r="F96" s="157" t="s">
        <v>41</v>
      </c>
      <c r="G96" s="157" t="s">
        <v>37</v>
      </c>
      <c r="H96" s="157" t="s">
        <v>189</v>
      </c>
      <c r="I96" s="128" t="s">
        <v>39</v>
      </c>
      <c r="J96" s="141">
        <f>J97</f>
        <v>110</v>
      </c>
      <c r="K96" s="152"/>
      <c r="L96" s="137">
        <f t="shared" si="0"/>
        <v>0</v>
      </c>
      <c r="M96" s="137">
        <f>M97</f>
        <v>110</v>
      </c>
      <c r="N96" s="137"/>
    </row>
    <row r="97" spans="1:14" ht="26.25">
      <c r="A97" s="6" t="s">
        <v>63</v>
      </c>
      <c r="B97" s="151">
        <v>650</v>
      </c>
      <c r="C97" s="128" t="s">
        <v>42</v>
      </c>
      <c r="D97" s="128" t="s">
        <v>45</v>
      </c>
      <c r="E97" s="157" t="s">
        <v>158</v>
      </c>
      <c r="F97" s="122" t="s">
        <v>41</v>
      </c>
      <c r="G97" s="122" t="s">
        <v>37</v>
      </c>
      <c r="H97" s="157" t="s">
        <v>189</v>
      </c>
      <c r="I97" s="122" t="s">
        <v>51</v>
      </c>
      <c r="J97" s="148">
        <v>110</v>
      </c>
      <c r="K97" s="152"/>
      <c r="L97" s="137">
        <f t="shared" si="0"/>
        <v>0</v>
      </c>
      <c r="M97" s="137">
        <v>110</v>
      </c>
      <c r="N97" s="137"/>
    </row>
    <row r="98" spans="1:14" ht="24.75">
      <c r="A98" s="117" t="s">
        <v>90</v>
      </c>
      <c r="B98" s="150">
        <v>650</v>
      </c>
      <c r="C98" s="156" t="s">
        <v>42</v>
      </c>
      <c r="D98" s="156" t="s">
        <v>45</v>
      </c>
      <c r="E98" s="156" t="s">
        <v>158</v>
      </c>
      <c r="F98" s="156" t="s">
        <v>41</v>
      </c>
      <c r="G98" s="156" t="s">
        <v>40</v>
      </c>
      <c r="H98" s="116" t="s">
        <v>66</v>
      </c>
      <c r="I98" s="116" t="s">
        <v>39</v>
      </c>
      <c r="J98" s="148">
        <f>J100</f>
        <v>12153.5</v>
      </c>
      <c r="K98" s="152"/>
      <c r="L98" s="137">
        <f t="shared" si="0"/>
        <v>0</v>
      </c>
      <c r="M98" s="137">
        <f>M100</f>
        <v>12153.5</v>
      </c>
      <c r="N98" s="137"/>
    </row>
    <row r="99" spans="1:14" ht="39">
      <c r="A99" s="36" t="s">
        <v>123</v>
      </c>
      <c r="B99" s="151">
        <v>650</v>
      </c>
      <c r="C99" s="157" t="s">
        <v>42</v>
      </c>
      <c r="D99" s="157" t="s">
        <v>45</v>
      </c>
      <c r="E99" s="157" t="s">
        <v>158</v>
      </c>
      <c r="F99" s="157" t="s">
        <v>41</v>
      </c>
      <c r="G99" s="157" t="s">
        <v>40</v>
      </c>
      <c r="H99" s="157" t="s">
        <v>76</v>
      </c>
      <c r="I99" s="122" t="s">
        <v>39</v>
      </c>
      <c r="J99" s="148">
        <f>J100</f>
        <v>12153.5</v>
      </c>
      <c r="K99" s="152"/>
      <c r="L99" s="137">
        <f t="shared" si="0"/>
        <v>0</v>
      </c>
      <c r="M99" s="137">
        <f>M100</f>
        <v>12153.5</v>
      </c>
      <c r="N99" s="137"/>
    </row>
    <row r="100" spans="1:14" ht="26.25">
      <c r="A100" s="6" t="s">
        <v>63</v>
      </c>
      <c r="B100" s="151">
        <v>650</v>
      </c>
      <c r="C100" s="128" t="s">
        <v>42</v>
      </c>
      <c r="D100" s="128" t="s">
        <v>45</v>
      </c>
      <c r="E100" s="157" t="s">
        <v>158</v>
      </c>
      <c r="F100" s="122" t="s">
        <v>41</v>
      </c>
      <c r="G100" s="122" t="s">
        <v>40</v>
      </c>
      <c r="H100" s="122" t="s">
        <v>76</v>
      </c>
      <c r="I100" s="122" t="s">
        <v>51</v>
      </c>
      <c r="J100" s="148">
        <v>12153.5</v>
      </c>
      <c r="K100" s="152"/>
      <c r="L100" s="137">
        <f t="shared" si="0"/>
        <v>0</v>
      </c>
      <c r="M100" s="137">
        <v>12153.5</v>
      </c>
      <c r="N100" s="137"/>
    </row>
    <row r="101" spans="1:14">
      <c r="A101" s="41" t="s">
        <v>23</v>
      </c>
      <c r="B101" s="153">
        <v>650</v>
      </c>
      <c r="C101" s="131" t="s">
        <v>42</v>
      </c>
      <c r="D101" s="131" t="s">
        <v>77</v>
      </c>
      <c r="E101" s="131" t="s">
        <v>38</v>
      </c>
      <c r="F101" s="131" t="s">
        <v>41</v>
      </c>
      <c r="G101" s="131" t="s">
        <v>38</v>
      </c>
      <c r="H101" s="131" t="s">
        <v>66</v>
      </c>
      <c r="I101" s="131" t="s">
        <v>39</v>
      </c>
      <c r="J101" s="139">
        <f>J104+J102</f>
        <v>179.8</v>
      </c>
      <c r="K101" s="152"/>
      <c r="L101" s="135">
        <f t="shared" si="0"/>
        <v>0</v>
      </c>
      <c r="M101" s="135">
        <f>M104+M102</f>
        <v>179.8</v>
      </c>
      <c r="N101" s="137"/>
    </row>
    <row r="102" spans="1:14">
      <c r="A102" s="11" t="s">
        <v>24</v>
      </c>
      <c r="B102" s="151">
        <v>650</v>
      </c>
      <c r="C102" s="142" t="s">
        <v>42</v>
      </c>
      <c r="D102" s="142" t="s">
        <v>77</v>
      </c>
      <c r="E102" s="142" t="s">
        <v>139</v>
      </c>
      <c r="F102" s="142" t="s">
        <v>41</v>
      </c>
      <c r="G102" s="142" t="s">
        <v>37</v>
      </c>
      <c r="H102" s="142" t="s">
        <v>91</v>
      </c>
      <c r="I102" s="128" t="s">
        <v>39</v>
      </c>
      <c r="J102" s="141">
        <f>J103</f>
        <v>13</v>
      </c>
      <c r="K102" s="152"/>
      <c r="L102" s="137">
        <f t="shared" si="0"/>
        <v>0</v>
      </c>
      <c r="M102" s="137">
        <f>M103</f>
        <v>13</v>
      </c>
      <c r="N102" s="137"/>
    </row>
    <row r="103" spans="1:14" ht="25.5">
      <c r="A103" s="11" t="s">
        <v>63</v>
      </c>
      <c r="B103" s="151">
        <v>650</v>
      </c>
      <c r="C103" s="142" t="s">
        <v>42</v>
      </c>
      <c r="D103" s="142" t="s">
        <v>77</v>
      </c>
      <c r="E103" s="142" t="s">
        <v>139</v>
      </c>
      <c r="F103" s="142" t="s">
        <v>41</v>
      </c>
      <c r="G103" s="142" t="s">
        <v>37</v>
      </c>
      <c r="H103" s="128" t="s">
        <v>91</v>
      </c>
      <c r="I103" s="128" t="s">
        <v>51</v>
      </c>
      <c r="J103" s="141">
        <v>13</v>
      </c>
      <c r="K103" s="152"/>
      <c r="L103" s="137">
        <f t="shared" si="0"/>
        <v>0</v>
      </c>
      <c r="M103" s="137">
        <v>13</v>
      </c>
      <c r="N103" s="137"/>
    </row>
    <row r="104" spans="1:14">
      <c r="A104" s="11" t="s">
        <v>24</v>
      </c>
      <c r="B104" s="151">
        <v>650</v>
      </c>
      <c r="C104" s="142" t="s">
        <v>42</v>
      </c>
      <c r="D104" s="142" t="s">
        <v>77</v>
      </c>
      <c r="E104" s="142" t="s">
        <v>139</v>
      </c>
      <c r="F104" s="142" t="s">
        <v>41</v>
      </c>
      <c r="G104" s="142" t="s">
        <v>40</v>
      </c>
      <c r="H104" s="142" t="s">
        <v>91</v>
      </c>
      <c r="I104" s="128" t="s">
        <v>39</v>
      </c>
      <c r="J104" s="141">
        <f>J105</f>
        <v>166.8</v>
      </c>
      <c r="K104" s="152"/>
      <c r="L104" s="137">
        <f t="shared" si="0"/>
        <v>0</v>
      </c>
      <c r="M104" s="137">
        <f>M105</f>
        <v>166.8</v>
      </c>
      <c r="N104" s="137"/>
    </row>
    <row r="105" spans="1:14" ht="25.5">
      <c r="A105" s="51" t="s">
        <v>63</v>
      </c>
      <c r="B105" s="151">
        <v>650</v>
      </c>
      <c r="C105" s="142" t="s">
        <v>42</v>
      </c>
      <c r="D105" s="142" t="s">
        <v>77</v>
      </c>
      <c r="E105" s="142" t="s">
        <v>139</v>
      </c>
      <c r="F105" s="142" t="s">
        <v>41</v>
      </c>
      <c r="G105" s="142" t="s">
        <v>40</v>
      </c>
      <c r="H105" s="128" t="s">
        <v>91</v>
      </c>
      <c r="I105" s="128" t="s">
        <v>51</v>
      </c>
      <c r="J105" s="141">
        <v>166.8</v>
      </c>
      <c r="K105" s="152"/>
      <c r="L105" s="137">
        <f t="shared" si="0"/>
        <v>0</v>
      </c>
      <c r="M105" s="137">
        <v>166.8</v>
      </c>
      <c r="N105" s="137"/>
    </row>
    <row r="106" spans="1:14">
      <c r="A106" s="41" t="s">
        <v>121</v>
      </c>
      <c r="B106" s="153">
        <v>650</v>
      </c>
      <c r="C106" s="131" t="s">
        <v>42</v>
      </c>
      <c r="D106" s="131" t="s">
        <v>120</v>
      </c>
      <c r="E106" s="131" t="s">
        <v>38</v>
      </c>
      <c r="F106" s="131" t="s">
        <v>41</v>
      </c>
      <c r="G106" s="131" t="s">
        <v>41</v>
      </c>
      <c r="H106" s="131" t="s">
        <v>66</v>
      </c>
      <c r="I106" s="131" t="s">
        <v>39</v>
      </c>
      <c r="J106" s="139">
        <f>J109+J113</f>
        <v>564.5</v>
      </c>
      <c r="K106" s="152"/>
      <c r="L106" s="137">
        <f t="shared" si="0"/>
        <v>600</v>
      </c>
      <c r="M106" s="135">
        <f>M109+M113</f>
        <v>1164.5</v>
      </c>
      <c r="N106" s="137"/>
    </row>
    <row r="107" spans="1:14" ht="48.75">
      <c r="A107" s="113" t="s">
        <v>145</v>
      </c>
      <c r="B107" s="111">
        <v>650</v>
      </c>
      <c r="C107" s="116" t="s">
        <v>42</v>
      </c>
      <c r="D107" s="116" t="s">
        <v>120</v>
      </c>
      <c r="E107" s="116" t="s">
        <v>144</v>
      </c>
      <c r="F107" s="116" t="s">
        <v>41</v>
      </c>
      <c r="G107" s="116" t="s">
        <v>38</v>
      </c>
      <c r="H107" s="116" t="s">
        <v>66</v>
      </c>
      <c r="I107" s="116" t="s">
        <v>39</v>
      </c>
      <c r="J107" s="141">
        <f>J110</f>
        <v>14.5</v>
      </c>
      <c r="K107" s="152"/>
      <c r="L107" s="137">
        <f t="shared" si="0"/>
        <v>0</v>
      </c>
      <c r="M107" s="137">
        <f>M110</f>
        <v>14.5</v>
      </c>
      <c r="N107" s="137"/>
    </row>
    <row r="108" spans="1:14" ht="24.75">
      <c r="A108" s="117" t="s">
        <v>146</v>
      </c>
      <c r="B108" s="150">
        <v>650</v>
      </c>
      <c r="C108" s="116" t="s">
        <v>42</v>
      </c>
      <c r="D108" s="116" t="s">
        <v>120</v>
      </c>
      <c r="E108" s="116" t="s">
        <v>144</v>
      </c>
      <c r="F108" s="116" t="s">
        <v>41</v>
      </c>
      <c r="G108" s="116" t="s">
        <v>40</v>
      </c>
      <c r="H108" s="116" t="s">
        <v>66</v>
      </c>
      <c r="I108" s="116" t="s">
        <v>39</v>
      </c>
      <c r="J108" s="141">
        <f>J110</f>
        <v>14.5</v>
      </c>
      <c r="K108" s="152"/>
      <c r="L108" s="137">
        <f t="shared" si="0"/>
        <v>0</v>
      </c>
      <c r="M108" s="137">
        <f>M110</f>
        <v>14.5</v>
      </c>
      <c r="N108" s="137"/>
    </row>
    <row r="109" spans="1:14" ht="64.5">
      <c r="A109" s="36" t="s">
        <v>193</v>
      </c>
      <c r="B109" s="151">
        <v>650</v>
      </c>
      <c r="C109" s="128" t="s">
        <v>42</v>
      </c>
      <c r="D109" s="128" t="s">
        <v>120</v>
      </c>
      <c r="E109" s="128" t="s">
        <v>144</v>
      </c>
      <c r="F109" s="128" t="s">
        <v>41</v>
      </c>
      <c r="G109" s="128" t="s">
        <v>40</v>
      </c>
      <c r="H109" s="128" t="s">
        <v>110</v>
      </c>
      <c r="I109" s="128" t="s">
        <v>39</v>
      </c>
      <c r="J109" s="141">
        <f>J110</f>
        <v>14.5</v>
      </c>
      <c r="K109" s="152"/>
      <c r="L109" s="137">
        <f t="shared" si="0"/>
        <v>0</v>
      </c>
      <c r="M109" s="137">
        <f>M110</f>
        <v>14.5</v>
      </c>
      <c r="N109" s="137"/>
    </row>
    <row r="110" spans="1:14">
      <c r="A110" s="40" t="s">
        <v>60</v>
      </c>
      <c r="B110" s="151">
        <v>650</v>
      </c>
      <c r="C110" s="128" t="s">
        <v>42</v>
      </c>
      <c r="D110" s="128" t="s">
        <v>120</v>
      </c>
      <c r="E110" s="128" t="s">
        <v>144</v>
      </c>
      <c r="F110" s="128" t="s">
        <v>41</v>
      </c>
      <c r="G110" s="128" t="s">
        <v>40</v>
      </c>
      <c r="H110" s="128" t="s">
        <v>110</v>
      </c>
      <c r="I110" s="128" t="s">
        <v>98</v>
      </c>
      <c r="J110" s="141">
        <v>14.5</v>
      </c>
      <c r="K110" s="152"/>
      <c r="L110" s="137">
        <f t="shared" si="0"/>
        <v>0</v>
      </c>
      <c r="M110" s="137">
        <v>14.5</v>
      </c>
      <c r="N110" s="137"/>
    </row>
    <row r="111" spans="1:14" ht="24.75">
      <c r="A111" s="119" t="s">
        <v>159</v>
      </c>
      <c r="B111" s="150">
        <v>650</v>
      </c>
      <c r="C111" s="158" t="s">
        <v>42</v>
      </c>
      <c r="D111" s="158" t="s">
        <v>120</v>
      </c>
      <c r="E111" s="158" t="s">
        <v>160</v>
      </c>
      <c r="F111" s="116" t="s">
        <v>41</v>
      </c>
      <c r="G111" s="116" t="s">
        <v>38</v>
      </c>
      <c r="H111" s="116" t="s">
        <v>66</v>
      </c>
      <c r="I111" s="116" t="s">
        <v>39</v>
      </c>
      <c r="J111" s="141">
        <f>J114</f>
        <v>550</v>
      </c>
      <c r="K111" s="152"/>
      <c r="L111" s="137">
        <f t="shared" si="0"/>
        <v>600</v>
      </c>
      <c r="M111" s="137">
        <f>M114</f>
        <v>1150</v>
      </c>
      <c r="N111" s="137"/>
    </row>
    <row r="112" spans="1:14" ht="36.75">
      <c r="A112" s="119" t="s">
        <v>95</v>
      </c>
      <c r="B112" s="150">
        <v>650</v>
      </c>
      <c r="C112" s="158" t="s">
        <v>42</v>
      </c>
      <c r="D112" s="158" t="s">
        <v>120</v>
      </c>
      <c r="E112" s="158" t="s">
        <v>160</v>
      </c>
      <c r="F112" s="158" t="s">
        <v>41</v>
      </c>
      <c r="G112" s="158" t="s">
        <v>37</v>
      </c>
      <c r="H112" s="116" t="s">
        <v>66</v>
      </c>
      <c r="I112" s="116" t="s">
        <v>39</v>
      </c>
      <c r="J112" s="141">
        <f>J114</f>
        <v>550</v>
      </c>
      <c r="K112" s="152"/>
      <c r="L112" s="137">
        <f t="shared" ref="L112" si="12">M112-J112</f>
        <v>600</v>
      </c>
      <c r="M112" s="137">
        <f>M114</f>
        <v>1150</v>
      </c>
      <c r="N112" s="137"/>
    </row>
    <row r="113" spans="1:14" ht="39">
      <c r="A113" s="36" t="s">
        <v>123</v>
      </c>
      <c r="B113" s="151">
        <v>650</v>
      </c>
      <c r="C113" s="159" t="s">
        <v>42</v>
      </c>
      <c r="D113" s="159" t="s">
        <v>120</v>
      </c>
      <c r="E113" s="159" t="s">
        <v>160</v>
      </c>
      <c r="F113" s="159" t="s">
        <v>41</v>
      </c>
      <c r="G113" s="159" t="s">
        <v>37</v>
      </c>
      <c r="H113" s="159" t="s">
        <v>76</v>
      </c>
      <c r="I113" s="159" t="s">
        <v>39</v>
      </c>
      <c r="J113" s="141">
        <f>J114</f>
        <v>550</v>
      </c>
      <c r="K113" s="152"/>
      <c r="L113" s="137">
        <f t="shared" ref="L113:L176" si="13">M113-J113</f>
        <v>600</v>
      </c>
      <c r="M113" s="137">
        <f>M114</f>
        <v>1150</v>
      </c>
      <c r="N113" s="137"/>
    </row>
    <row r="114" spans="1:14" ht="25.5">
      <c r="A114" s="11" t="s">
        <v>63</v>
      </c>
      <c r="B114" s="151">
        <v>650</v>
      </c>
      <c r="C114" s="159" t="s">
        <v>42</v>
      </c>
      <c r="D114" s="159" t="s">
        <v>120</v>
      </c>
      <c r="E114" s="159" t="s">
        <v>160</v>
      </c>
      <c r="F114" s="159" t="s">
        <v>41</v>
      </c>
      <c r="G114" s="159" t="s">
        <v>37</v>
      </c>
      <c r="H114" s="159" t="s">
        <v>76</v>
      </c>
      <c r="I114" s="128" t="s">
        <v>51</v>
      </c>
      <c r="J114" s="141">
        <v>550</v>
      </c>
      <c r="K114" s="152"/>
      <c r="L114" s="137">
        <f t="shared" si="13"/>
        <v>600</v>
      </c>
      <c r="M114" s="137">
        <f>550+600</f>
        <v>1150</v>
      </c>
      <c r="N114" s="137"/>
    </row>
    <row r="115" spans="1:14">
      <c r="A115" s="49" t="s">
        <v>25</v>
      </c>
      <c r="B115" s="154">
        <v>650</v>
      </c>
      <c r="C115" s="133" t="s">
        <v>46</v>
      </c>
      <c r="D115" s="133" t="s">
        <v>38</v>
      </c>
      <c r="E115" s="133" t="s">
        <v>38</v>
      </c>
      <c r="F115" s="133" t="s">
        <v>41</v>
      </c>
      <c r="G115" s="133" t="s">
        <v>38</v>
      </c>
      <c r="H115" s="133" t="s">
        <v>66</v>
      </c>
      <c r="I115" s="133" t="s">
        <v>39</v>
      </c>
      <c r="J115" s="134">
        <f>J116+J130+J144</f>
        <v>17734.399999999998</v>
      </c>
      <c r="K115" s="152"/>
      <c r="L115" s="135">
        <f t="shared" si="13"/>
        <v>-594.29999999999927</v>
      </c>
      <c r="M115" s="135">
        <f>M116+M130+M144</f>
        <v>17140.099999999999</v>
      </c>
      <c r="N115" s="137"/>
    </row>
    <row r="116" spans="1:14">
      <c r="A116" s="52" t="s">
        <v>26</v>
      </c>
      <c r="B116" s="153">
        <v>650</v>
      </c>
      <c r="C116" s="160" t="s">
        <v>46</v>
      </c>
      <c r="D116" s="160" t="s">
        <v>37</v>
      </c>
      <c r="E116" s="160" t="s">
        <v>38</v>
      </c>
      <c r="F116" s="160" t="s">
        <v>41</v>
      </c>
      <c r="G116" s="160" t="s">
        <v>38</v>
      </c>
      <c r="H116" s="160" t="s">
        <v>66</v>
      </c>
      <c r="I116" s="160" t="s">
        <v>39</v>
      </c>
      <c r="J116" s="141">
        <f>J120+J124+J128</f>
        <v>2825.3</v>
      </c>
      <c r="K116" s="152"/>
      <c r="L116" s="137">
        <f t="shared" si="13"/>
        <v>5.6999999999998181</v>
      </c>
      <c r="M116" s="137">
        <f>M120+M124+M128</f>
        <v>2831</v>
      </c>
      <c r="N116" s="137"/>
    </row>
    <row r="117" spans="1:14" ht="36.75">
      <c r="A117" s="120" t="s">
        <v>161</v>
      </c>
      <c r="B117" s="150">
        <v>650</v>
      </c>
      <c r="C117" s="111" t="s">
        <v>46</v>
      </c>
      <c r="D117" s="111" t="s">
        <v>37</v>
      </c>
      <c r="E117" s="111" t="s">
        <v>162</v>
      </c>
      <c r="F117" s="116" t="s">
        <v>41</v>
      </c>
      <c r="G117" s="116" t="s">
        <v>38</v>
      </c>
      <c r="H117" s="116" t="s">
        <v>66</v>
      </c>
      <c r="I117" s="116" t="s">
        <v>39</v>
      </c>
      <c r="J117" s="141">
        <f>J121+J125+J129</f>
        <v>2825.3</v>
      </c>
      <c r="K117" s="152"/>
      <c r="L117" s="137">
        <f t="shared" si="13"/>
        <v>5.6999999999998181</v>
      </c>
      <c r="M117" s="137">
        <f>M121+M125+M129</f>
        <v>2831</v>
      </c>
      <c r="N117" s="137"/>
    </row>
    <row r="118" spans="1:14" ht="24.75">
      <c r="A118" s="117" t="s">
        <v>53</v>
      </c>
      <c r="B118" s="150">
        <v>650</v>
      </c>
      <c r="C118" s="111" t="s">
        <v>46</v>
      </c>
      <c r="D118" s="111" t="s">
        <v>37</v>
      </c>
      <c r="E118" s="111" t="s">
        <v>162</v>
      </c>
      <c r="F118" s="111" t="s">
        <v>49</v>
      </c>
      <c r="G118" s="116" t="s">
        <v>38</v>
      </c>
      <c r="H118" s="116" t="s">
        <v>66</v>
      </c>
      <c r="I118" s="116" t="s">
        <v>39</v>
      </c>
      <c r="J118" s="141">
        <f>J121</f>
        <v>458</v>
      </c>
      <c r="K118" s="152"/>
      <c r="L118" s="137">
        <f t="shared" si="13"/>
        <v>0</v>
      </c>
      <c r="M118" s="137">
        <f>M121</f>
        <v>458</v>
      </c>
      <c r="N118" s="137"/>
    </row>
    <row r="119" spans="1:14" ht="24.75">
      <c r="A119" s="117" t="s">
        <v>92</v>
      </c>
      <c r="B119" s="150">
        <v>650</v>
      </c>
      <c r="C119" s="111" t="s">
        <v>46</v>
      </c>
      <c r="D119" s="111" t="s">
        <v>37</v>
      </c>
      <c r="E119" s="111" t="s">
        <v>162</v>
      </c>
      <c r="F119" s="111" t="s">
        <v>49</v>
      </c>
      <c r="G119" s="111" t="s">
        <v>37</v>
      </c>
      <c r="H119" s="116" t="s">
        <v>66</v>
      </c>
      <c r="I119" s="116" t="s">
        <v>39</v>
      </c>
      <c r="J119" s="141">
        <f>J121</f>
        <v>458</v>
      </c>
      <c r="K119" s="152"/>
      <c r="L119" s="137">
        <f t="shared" si="13"/>
        <v>0</v>
      </c>
      <c r="M119" s="137">
        <f>M121</f>
        <v>458</v>
      </c>
      <c r="N119" s="137"/>
    </row>
    <row r="120" spans="1:14" ht="38.25">
      <c r="A120" s="14" t="s">
        <v>123</v>
      </c>
      <c r="B120" s="151">
        <v>650</v>
      </c>
      <c r="C120" s="122" t="s">
        <v>46</v>
      </c>
      <c r="D120" s="122" t="s">
        <v>37</v>
      </c>
      <c r="E120" s="122" t="s">
        <v>162</v>
      </c>
      <c r="F120" s="122" t="s">
        <v>49</v>
      </c>
      <c r="G120" s="122" t="s">
        <v>37</v>
      </c>
      <c r="H120" s="122" t="s">
        <v>76</v>
      </c>
      <c r="I120" s="122" t="s">
        <v>39</v>
      </c>
      <c r="J120" s="148">
        <f>J121</f>
        <v>458</v>
      </c>
      <c r="K120" s="152"/>
      <c r="L120" s="137">
        <f t="shared" si="13"/>
        <v>0</v>
      </c>
      <c r="M120" s="137">
        <f>M121</f>
        <v>458</v>
      </c>
      <c r="N120" s="137"/>
    </row>
    <row r="121" spans="1:14" ht="25.5">
      <c r="A121" s="11" t="s">
        <v>63</v>
      </c>
      <c r="B121" s="151">
        <v>650</v>
      </c>
      <c r="C121" s="122" t="s">
        <v>46</v>
      </c>
      <c r="D121" s="122" t="s">
        <v>37</v>
      </c>
      <c r="E121" s="122" t="s">
        <v>162</v>
      </c>
      <c r="F121" s="122" t="s">
        <v>49</v>
      </c>
      <c r="G121" s="122" t="s">
        <v>37</v>
      </c>
      <c r="H121" s="122" t="s">
        <v>76</v>
      </c>
      <c r="I121" s="122" t="s">
        <v>51</v>
      </c>
      <c r="J121" s="148">
        <v>458</v>
      </c>
      <c r="K121" s="152"/>
      <c r="L121" s="137">
        <f t="shared" si="13"/>
        <v>0</v>
      </c>
      <c r="M121" s="137">
        <v>458</v>
      </c>
      <c r="N121" s="137"/>
    </row>
    <row r="122" spans="1:14" ht="24.75">
      <c r="A122" s="113" t="s">
        <v>27</v>
      </c>
      <c r="B122" s="150">
        <v>650</v>
      </c>
      <c r="C122" s="111" t="s">
        <v>46</v>
      </c>
      <c r="D122" s="111" t="s">
        <v>37</v>
      </c>
      <c r="E122" s="111" t="s">
        <v>162</v>
      </c>
      <c r="F122" s="111" t="s">
        <v>57</v>
      </c>
      <c r="G122" s="116" t="s">
        <v>38</v>
      </c>
      <c r="H122" s="116" t="s">
        <v>66</v>
      </c>
      <c r="I122" s="116" t="s">
        <v>39</v>
      </c>
      <c r="J122" s="148">
        <f>J125</f>
        <v>1226.7</v>
      </c>
      <c r="K122" s="152"/>
      <c r="L122" s="137">
        <f t="shared" si="13"/>
        <v>0</v>
      </c>
      <c r="M122" s="137">
        <f>M125</f>
        <v>1226.7</v>
      </c>
      <c r="N122" s="137"/>
    </row>
    <row r="123" spans="1:14" ht="36.75">
      <c r="A123" s="113" t="s">
        <v>122</v>
      </c>
      <c r="B123" s="150">
        <v>650</v>
      </c>
      <c r="C123" s="111" t="s">
        <v>46</v>
      </c>
      <c r="D123" s="111" t="s">
        <v>37</v>
      </c>
      <c r="E123" s="111" t="s">
        <v>162</v>
      </c>
      <c r="F123" s="111" t="s">
        <v>57</v>
      </c>
      <c r="G123" s="111" t="s">
        <v>37</v>
      </c>
      <c r="H123" s="116" t="s">
        <v>66</v>
      </c>
      <c r="I123" s="116" t="s">
        <v>39</v>
      </c>
      <c r="J123" s="148">
        <f>J125</f>
        <v>1226.7</v>
      </c>
      <c r="K123" s="152"/>
      <c r="L123" s="137">
        <f t="shared" si="13"/>
        <v>0</v>
      </c>
      <c r="M123" s="137">
        <f>M125</f>
        <v>1226.7</v>
      </c>
      <c r="N123" s="137"/>
    </row>
    <row r="124" spans="1:14">
      <c r="A124" s="13" t="s">
        <v>163</v>
      </c>
      <c r="B124" s="151">
        <v>650</v>
      </c>
      <c r="C124" s="122" t="s">
        <v>46</v>
      </c>
      <c r="D124" s="122" t="s">
        <v>37</v>
      </c>
      <c r="E124" s="122" t="s">
        <v>162</v>
      </c>
      <c r="F124" s="122" t="s">
        <v>57</v>
      </c>
      <c r="G124" s="122" t="s">
        <v>37</v>
      </c>
      <c r="H124" s="122" t="s">
        <v>164</v>
      </c>
      <c r="I124" s="122" t="s">
        <v>39</v>
      </c>
      <c r="J124" s="148">
        <f>J125</f>
        <v>1226.7</v>
      </c>
      <c r="K124" s="152"/>
      <c r="L124" s="137">
        <f t="shared" si="13"/>
        <v>0</v>
      </c>
      <c r="M124" s="137">
        <f>M125</f>
        <v>1226.7</v>
      </c>
      <c r="N124" s="137"/>
    </row>
    <row r="125" spans="1:14" ht="51.75">
      <c r="A125" s="13" t="s">
        <v>108</v>
      </c>
      <c r="B125" s="151">
        <v>650</v>
      </c>
      <c r="C125" s="122" t="s">
        <v>46</v>
      </c>
      <c r="D125" s="122" t="s">
        <v>37</v>
      </c>
      <c r="E125" s="122" t="s">
        <v>162</v>
      </c>
      <c r="F125" s="122" t="s">
        <v>57</v>
      </c>
      <c r="G125" s="122" t="s">
        <v>37</v>
      </c>
      <c r="H125" s="122" t="s">
        <v>164</v>
      </c>
      <c r="I125" s="122" t="s">
        <v>93</v>
      </c>
      <c r="J125" s="148">
        <v>1226.7</v>
      </c>
      <c r="K125" s="152"/>
      <c r="L125" s="137">
        <f t="shared" si="13"/>
        <v>0</v>
      </c>
      <c r="M125" s="137">
        <v>1226.7</v>
      </c>
      <c r="N125" s="137"/>
    </row>
    <row r="126" spans="1:14" ht="24.75">
      <c r="A126" s="113" t="s">
        <v>124</v>
      </c>
      <c r="B126" s="150">
        <v>650</v>
      </c>
      <c r="C126" s="155" t="s">
        <v>46</v>
      </c>
      <c r="D126" s="155" t="s">
        <v>37</v>
      </c>
      <c r="E126" s="155" t="s">
        <v>162</v>
      </c>
      <c r="F126" s="156" t="s">
        <v>52</v>
      </c>
      <c r="G126" s="116" t="s">
        <v>38</v>
      </c>
      <c r="H126" s="116" t="s">
        <v>66</v>
      </c>
      <c r="I126" s="116" t="s">
        <v>39</v>
      </c>
      <c r="J126" s="148">
        <f>J129</f>
        <v>1140.5999999999999</v>
      </c>
      <c r="K126" s="152"/>
      <c r="L126" s="137">
        <f t="shared" si="13"/>
        <v>5.7000000000000455</v>
      </c>
      <c r="M126" s="137">
        <f>M129</f>
        <v>1146.3</v>
      </c>
      <c r="N126" s="137"/>
    </row>
    <row r="127" spans="1:14" ht="24.75">
      <c r="A127" s="113" t="s">
        <v>165</v>
      </c>
      <c r="B127" s="150">
        <v>650</v>
      </c>
      <c r="C127" s="155" t="s">
        <v>46</v>
      </c>
      <c r="D127" s="155" t="s">
        <v>37</v>
      </c>
      <c r="E127" s="155" t="s">
        <v>162</v>
      </c>
      <c r="F127" s="156" t="s">
        <v>52</v>
      </c>
      <c r="G127" s="156" t="s">
        <v>37</v>
      </c>
      <c r="H127" s="116" t="s">
        <v>66</v>
      </c>
      <c r="I127" s="116" t="s">
        <v>39</v>
      </c>
      <c r="J127" s="148">
        <f>J129</f>
        <v>1140.5999999999999</v>
      </c>
      <c r="K127" s="152"/>
      <c r="L127" s="137">
        <f t="shared" si="13"/>
        <v>5.7000000000000455</v>
      </c>
      <c r="M127" s="137">
        <f>M129</f>
        <v>1146.3</v>
      </c>
      <c r="N127" s="137"/>
    </row>
    <row r="128" spans="1:14" ht="38.25">
      <c r="A128" s="11" t="s">
        <v>123</v>
      </c>
      <c r="B128" s="151">
        <v>650</v>
      </c>
      <c r="C128" s="142" t="s">
        <v>46</v>
      </c>
      <c r="D128" s="142" t="s">
        <v>37</v>
      </c>
      <c r="E128" s="142" t="s">
        <v>162</v>
      </c>
      <c r="F128" s="157" t="s">
        <v>52</v>
      </c>
      <c r="G128" s="157" t="s">
        <v>37</v>
      </c>
      <c r="H128" s="157" t="s">
        <v>76</v>
      </c>
      <c r="I128" s="142" t="s">
        <v>39</v>
      </c>
      <c r="J128" s="148">
        <f>J129</f>
        <v>1140.5999999999999</v>
      </c>
      <c r="K128" s="152"/>
      <c r="L128" s="137">
        <f t="shared" si="13"/>
        <v>5.7000000000000455</v>
      </c>
      <c r="M128" s="137">
        <f>M129</f>
        <v>1146.3</v>
      </c>
      <c r="N128" s="137"/>
    </row>
    <row r="129" spans="1:14" ht="25.5">
      <c r="A129" s="11" t="s">
        <v>63</v>
      </c>
      <c r="B129" s="151">
        <v>650</v>
      </c>
      <c r="C129" s="142" t="s">
        <v>46</v>
      </c>
      <c r="D129" s="142" t="s">
        <v>37</v>
      </c>
      <c r="E129" s="142" t="s">
        <v>162</v>
      </c>
      <c r="F129" s="157" t="s">
        <v>52</v>
      </c>
      <c r="G129" s="157" t="s">
        <v>37</v>
      </c>
      <c r="H129" s="157" t="s">
        <v>76</v>
      </c>
      <c r="I129" s="142" t="s">
        <v>51</v>
      </c>
      <c r="J129" s="148">
        <v>1140.5999999999999</v>
      </c>
      <c r="K129" s="152"/>
      <c r="L129" s="137">
        <f t="shared" si="13"/>
        <v>5.7000000000000455</v>
      </c>
      <c r="M129" s="137">
        <f>1140.6+5.7</f>
        <v>1146.3</v>
      </c>
      <c r="N129" s="137"/>
    </row>
    <row r="130" spans="1:14">
      <c r="A130" s="41" t="s">
        <v>28</v>
      </c>
      <c r="B130" s="153">
        <v>650</v>
      </c>
      <c r="C130" s="131" t="s">
        <v>46</v>
      </c>
      <c r="D130" s="131" t="s">
        <v>40</v>
      </c>
      <c r="E130" s="131" t="s">
        <v>38</v>
      </c>
      <c r="F130" s="131" t="s">
        <v>41</v>
      </c>
      <c r="G130" s="131" t="s">
        <v>38</v>
      </c>
      <c r="H130" s="131" t="s">
        <v>66</v>
      </c>
      <c r="I130" s="131" t="s">
        <v>39</v>
      </c>
      <c r="J130" s="139">
        <f>J134+J138+J142</f>
        <v>10624.3</v>
      </c>
      <c r="K130" s="152"/>
      <c r="L130" s="135">
        <f t="shared" si="13"/>
        <v>0</v>
      </c>
      <c r="M130" s="135">
        <f>M134+M138+M142</f>
        <v>10624.3</v>
      </c>
      <c r="N130" s="137"/>
    </row>
    <row r="131" spans="1:14" ht="36.75">
      <c r="A131" s="117" t="s">
        <v>161</v>
      </c>
      <c r="B131" s="150">
        <v>650</v>
      </c>
      <c r="C131" s="111" t="s">
        <v>46</v>
      </c>
      <c r="D131" s="111" t="s">
        <v>40</v>
      </c>
      <c r="E131" s="111" t="s">
        <v>162</v>
      </c>
      <c r="F131" s="116" t="s">
        <v>41</v>
      </c>
      <c r="G131" s="116" t="s">
        <v>38</v>
      </c>
      <c r="H131" s="116" t="s">
        <v>66</v>
      </c>
      <c r="I131" s="116" t="s">
        <v>39</v>
      </c>
      <c r="J131" s="141">
        <f>J135+J139+J143</f>
        <v>10624.3</v>
      </c>
      <c r="K131" s="152"/>
      <c r="L131" s="137">
        <f t="shared" si="13"/>
        <v>0</v>
      </c>
      <c r="M131" s="137">
        <f>M135+M139+M143</f>
        <v>10624.3</v>
      </c>
      <c r="N131" s="137"/>
    </row>
    <row r="132" spans="1:14" ht="24.75">
      <c r="A132" s="113" t="s">
        <v>62</v>
      </c>
      <c r="B132" s="150">
        <v>650</v>
      </c>
      <c r="C132" s="111" t="s">
        <v>46</v>
      </c>
      <c r="D132" s="111" t="s">
        <v>40</v>
      </c>
      <c r="E132" s="111" t="s">
        <v>162</v>
      </c>
      <c r="F132" s="111" t="s">
        <v>43</v>
      </c>
      <c r="G132" s="116" t="s">
        <v>38</v>
      </c>
      <c r="H132" s="116" t="s">
        <v>66</v>
      </c>
      <c r="I132" s="116" t="s">
        <v>39</v>
      </c>
      <c r="J132" s="141">
        <f>J135</f>
        <v>1214</v>
      </c>
      <c r="K132" s="152"/>
      <c r="L132" s="137">
        <f t="shared" si="13"/>
        <v>0</v>
      </c>
      <c r="M132" s="137">
        <f>M135</f>
        <v>1214</v>
      </c>
      <c r="N132" s="137"/>
    </row>
    <row r="133" spans="1:14" ht="24.75">
      <c r="A133" s="113" t="s">
        <v>94</v>
      </c>
      <c r="B133" s="150">
        <v>650</v>
      </c>
      <c r="C133" s="111" t="s">
        <v>46</v>
      </c>
      <c r="D133" s="111" t="s">
        <v>40</v>
      </c>
      <c r="E133" s="111" t="s">
        <v>162</v>
      </c>
      <c r="F133" s="111" t="s">
        <v>43</v>
      </c>
      <c r="G133" s="111" t="s">
        <v>37</v>
      </c>
      <c r="H133" s="116" t="s">
        <v>66</v>
      </c>
      <c r="I133" s="116" t="s">
        <v>39</v>
      </c>
      <c r="J133" s="141">
        <f>J135</f>
        <v>1214</v>
      </c>
      <c r="K133" s="152"/>
      <c r="L133" s="137">
        <f t="shared" si="13"/>
        <v>0</v>
      </c>
      <c r="M133" s="137">
        <f>M135</f>
        <v>1214</v>
      </c>
      <c r="N133" s="137"/>
    </row>
    <row r="134" spans="1:14" ht="77.25">
      <c r="A134" s="6" t="s">
        <v>166</v>
      </c>
      <c r="B134" s="151">
        <v>650</v>
      </c>
      <c r="C134" s="122" t="s">
        <v>46</v>
      </c>
      <c r="D134" s="122" t="s">
        <v>40</v>
      </c>
      <c r="E134" s="122" t="s">
        <v>162</v>
      </c>
      <c r="F134" s="122" t="s">
        <v>43</v>
      </c>
      <c r="G134" s="122" t="s">
        <v>37</v>
      </c>
      <c r="H134" s="157" t="s">
        <v>76</v>
      </c>
      <c r="I134" s="122" t="s">
        <v>39</v>
      </c>
      <c r="J134" s="148">
        <f>J135</f>
        <v>1214</v>
      </c>
      <c r="K134" s="152"/>
      <c r="L134" s="137">
        <f t="shared" si="13"/>
        <v>0</v>
      </c>
      <c r="M134" s="137">
        <f>M135</f>
        <v>1214</v>
      </c>
      <c r="N134" s="137"/>
    </row>
    <row r="135" spans="1:14" ht="25.5">
      <c r="A135" s="11" t="s">
        <v>63</v>
      </c>
      <c r="B135" s="151">
        <v>650</v>
      </c>
      <c r="C135" s="122" t="s">
        <v>46</v>
      </c>
      <c r="D135" s="122" t="s">
        <v>40</v>
      </c>
      <c r="E135" s="122" t="s">
        <v>162</v>
      </c>
      <c r="F135" s="122" t="s">
        <v>43</v>
      </c>
      <c r="G135" s="122" t="s">
        <v>37</v>
      </c>
      <c r="H135" s="157" t="s">
        <v>76</v>
      </c>
      <c r="I135" s="122" t="s">
        <v>51</v>
      </c>
      <c r="J135" s="148">
        <v>1214</v>
      </c>
      <c r="K135" s="152"/>
      <c r="L135" s="137">
        <f t="shared" si="13"/>
        <v>0</v>
      </c>
      <c r="M135" s="137">
        <v>1214</v>
      </c>
      <c r="N135" s="137"/>
    </row>
    <row r="136" spans="1:14" ht="24.75">
      <c r="A136" s="113" t="s">
        <v>27</v>
      </c>
      <c r="B136" s="150">
        <v>650</v>
      </c>
      <c r="C136" s="156" t="s">
        <v>46</v>
      </c>
      <c r="D136" s="156" t="s">
        <v>40</v>
      </c>
      <c r="E136" s="156" t="s">
        <v>162</v>
      </c>
      <c r="F136" s="156" t="s">
        <v>57</v>
      </c>
      <c r="G136" s="116" t="s">
        <v>38</v>
      </c>
      <c r="H136" s="116" t="s">
        <v>66</v>
      </c>
      <c r="I136" s="116" t="s">
        <v>39</v>
      </c>
      <c r="J136" s="148">
        <f>J139</f>
        <v>9257.2999999999993</v>
      </c>
      <c r="K136" s="152"/>
      <c r="L136" s="137">
        <f t="shared" si="13"/>
        <v>0</v>
      </c>
      <c r="M136" s="137">
        <f>M139</f>
        <v>9257.2999999999993</v>
      </c>
      <c r="N136" s="137"/>
    </row>
    <row r="137" spans="1:14" ht="36.75">
      <c r="A137" s="113" t="s">
        <v>122</v>
      </c>
      <c r="B137" s="150">
        <v>650</v>
      </c>
      <c r="C137" s="156" t="s">
        <v>46</v>
      </c>
      <c r="D137" s="156" t="s">
        <v>40</v>
      </c>
      <c r="E137" s="156" t="s">
        <v>162</v>
      </c>
      <c r="F137" s="156" t="s">
        <v>57</v>
      </c>
      <c r="G137" s="156" t="s">
        <v>37</v>
      </c>
      <c r="H137" s="116" t="s">
        <v>66</v>
      </c>
      <c r="I137" s="116" t="s">
        <v>39</v>
      </c>
      <c r="J137" s="148">
        <f>J139</f>
        <v>9257.2999999999993</v>
      </c>
      <c r="K137" s="152"/>
      <c r="L137" s="137">
        <f t="shared" si="13"/>
        <v>0</v>
      </c>
      <c r="M137" s="137">
        <f>M139</f>
        <v>9257.2999999999993</v>
      </c>
      <c r="N137" s="137"/>
    </row>
    <row r="138" spans="1:14">
      <c r="A138" s="13" t="s">
        <v>163</v>
      </c>
      <c r="B138" s="151">
        <v>650</v>
      </c>
      <c r="C138" s="157" t="s">
        <v>46</v>
      </c>
      <c r="D138" s="157" t="s">
        <v>40</v>
      </c>
      <c r="E138" s="157" t="s">
        <v>162</v>
      </c>
      <c r="F138" s="157" t="s">
        <v>57</v>
      </c>
      <c r="G138" s="157" t="s">
        <v>37</v>
      </c>
      <c r="H138" s="157" t="s">
        <v>164</v>
      </c>
      <c r="I138" s="157" t="s">
        <v>39</v>
      </c>
      <c r="J138" s="148">
        <f>J139</f>
        <v>9257.2999999999993</v>
      </c>
      <c r="K138" s="152"/>
      <c r="L138" s="137">
        <f t="shared" si="13"/>
        <v>0</v>
      </c>
      <c r="M138" s="137">
        <f>M139</f>
        <v>9257.2999999999993</v>
      </c>
      <c r="N138" s="137"/>
    </row>
    <row r="139" spans="1:14" ht="51.75">
      <c r="A139" s="13" t="s">
        <v>108</v>
      </c>
      <c r="B139" s="151">
        <v>650</v>
      </c>
      <c r="C139" s="122" t="s">
        <v>46</v>
      </c>
      <c r="D139" s="122" t="s">
        <v>40</v>
      </c>
      <c r="E139" s="122" t="s">
        <v>162</v>
      </c>
      <c r="F139" s="157" t="s">
        <v>57</v>
      </c>
      <c r="G139" s="157" t="s">
        <v>37</v>
      </c>
      <c r="H139" s="157" t="s">
        <v>164</v>
      </c>
      <c r="I139" s="122" t="s">
        <v>93</v>
      </c>
      <c r="J139" s="148">
        <v>9257.2999999999993</v>
      </c>
      <c r="K139" s="152"/>
      <c r="L139" s="137">
        <f t="shared" si="13"/>
        <v>0</v>
      </c>
      <c r="M139" s="137">
        <v>9257.2999999999993</v>
      </c>
      <c r="N139" s="137"/>
    </row>
    <row r="140" spans="1:14" ht="24.75">
      <c r="A140" s="117" t="s">
        <v>124</v>
      </c>
      <c r="B140" s="150">
        <v>650</v>
      </c>
      <c r="C140" s="116" t="s">
        <v>46</v>
      </c>
      <c r="D140" s="116" t="s">
        <v>40</v>
      </c>
      <c r="E140" s="155" t="s">
        <v>162</v>
      </c>
      <c r="F140" s="156" t="s">
        <v>52</v>
      </c>
      <c r="G140" s="116" t="s">
        <v>38</v>
      </c>
      <c r="H140" s="116" t="s">
        <v>66</v>
      </c>
      <c r="I140" s="116" t="s">
        <v>39</v>
      </c>
      <c r="J140" s="148">
        <f>J142</f>
        <v>153</v>
      </c>
      <c r="K140" s="152"/>
      <c r="L140" s="137">
        <f t="shared" si="13"/>
        <v>0</v>
      </c>
      <c r="M140" s="137">
        <f>M142</f>
        <v>153</v>
      </c>
      <c r="N140" s="137"/>
    </row>
    <row r="141" spans="1:14" ht="24.75">
      <c r="A141" s="117" t="s">
        <v>167</v>
      </c>
      <c r="B141" s="150">
        <v>650</v>
      </c>
      <c r="C141" s="116" t="s">
        <v>46</v>
      </c>
      <c r="D141" s="116" t="s">
        <v>40</v>
      </c>
      <c r="E141" s="155" t="s">
        <v>162</v>
      </c>
      <c r="F141" s="156" t="s">
        <v>52</v>
      </c>
      <c r="G141" s="156" t="s">
        <v>40</v>
      </c>
      <c r="H141" s="116" t="s">
        <v>66</v>
      </c>
      <c r="I141" s="116" t="s">
        <v>39</v>
      </c>
      <c r="J141" s="148">
        <f>J142</f>
        <v>153</v>
      </c>
      <c r="K141" s="152"/>
      <c r="L141" s="137">
        <f t="shared" si="13"/>
        <v>0</v>
      </c>
      <c r="M141" s="137">
        <f>M142</f>
        <v>153</v>
      </c>
      <c r="N141" s="137"/>
    </row>
    <row r="142" spans="1:14" ht="39">
      <c r="A142" s="36" t="s">
        <v>123</v>
      </c>
      <c r="B142" s="151">
        <v>650</v>
      </c>
      <c r="C142" s="128" t="s">
        <v>46</v>
      </c>
      <c r="D142" s="128" t="s">
        <v>40</v>
      </c>
      <c r="E142" s="142" t="s">
        <v>162</v>
      </c>
      <c r="F142" s="157" t="s">
        <v>52</v>
      </c>
      <c r="G142" s="157" t="s">
        <v>40</v>
      </c>
      <c r="H142" s="157" t="s">
        <v>76</v>
      </c>
      <c r="I142" s="128" t="s">
        <v>39</v>
      </c>
      <c r="J142" s="148">
        <f>J143</f>
        <v>153</v>
      </c>
      <c r="K142" s="152"/>
      <c r="L142" s="137">
        <f t="shared" si="13"/>
        <v>0</v>
      </c>
      <c r="M142" s="137">
        <f>M143</f>
        <v>153</v>
      </c>
      <c r="N142" s="137"/>
    </row>
    <row r="143" spans="1:14" ht="25.5">
      <c r="A143" s="11" t="s">
        <v>63</v>
      </c>
      <c r="B143" s="151">
        <v>650</v>
      </c>
      <c r="C143" s="157" t="s">
        <v>46</v>
      </c>
      <c r="D143" s="157" t="s">
        <v>40</v>
      </c>
      <c r="E143" s="157" t="s">
        <v>162</v>
      </c>
      <c r="F143" s="157" t="s">
        <v>52</v>
      </c>
      <c r="G143" s="157" t="s">
        <v>40</v>
      </c>
      <c r="H143" s="157" t="s">
        <v>76</v>
      </c>
      <c r="I143" s="122" t="s">
        <v>51</v>
      </c>
      <c r="J143" s="148">
        <v>153</v>
      </c>
      <c r="K143" s="152"/>
      <c r="L143" s="137">
        <f t="shared" si="13"/>
        <v>0</v>
      </c>
      <c r="M143" s="137">
        <v>153</v>
      </c>
      <c r="N143" s="137"/>
    </row>
    <row r="144" spans="1:14">
      <c r="A144" s="41" t="s">
        <v>29</v>
      </c>
      <c r="B144" s="153">
        <v>650</v>
      </c>
      <c r="C144" s="131" t="s">
        <v>46</v>
      </c>
      <c r="D144" s="131" t="s">
        <v>44</v>
      </c>
      <c r="E144" s="131" t="s">
        <v>38</v>
      </c>
      <c r="F144" s="131" t="s">
        <v>41</v>
      </c>
      <c r="G144" s="131" t="s">
        <v>38</v>
      </c>
      <c r="H144" s="131" t="s">
        <v>66</v>
      </c>
      <c r="I144" s="131" t="s">
        <v>39</v>
      </c>
      <c r="J144" s="139">
        <f>J147+J150+J154+J159+J162</f>
        <v>4284.8</v>
      </c>
      <c r="K144" s="152"/>
      <c r="L144" s="135">
        <f t="shared" si="13"/>
        <v>-600</v>
      </c>
      <c r="M144" s="135">
        <f>M147+M150+M154+M159+M162</f>
        <v>3684.8</v>
      </c>
      <c r="N144" s="137"/>
    </row>
    <row r="145" spans="1:14" ht="24.75">
      <c r="A145" s="117" t="s">
        <v>175</v>
      </c>
      <c r="B145" s="150">
        <v>650</v>
      </c>
      <c r="C145" s="158" t="s">
        <v>46</v>
      </c>
      <c r="D145" s="158" t="s">
        <v>44</v>
      </c>
      <c r="E145" s="158" t="s">
        <v>133</v>
      </c>
      <c r="F145" s="116" t="s">
        <v>41</v>
      </c>
      <c r="G145" s="116" t="s">
        <v>38</v>
      </c>
      <c r="H145" s="116" t="s">
        <v>66</v>
      </c>
      <c r="I145" s="116" t="s">
        <v>39</v>
      </c>
      <c r="J145" s="141">
        <f>J148+J151</f>
        <v>2646.9</v>
      </c>
      <c r="K145" s="152"/>
      <c r="L145" s="137">
        <f t="shared" si="13"/>
        <v>-84</v>
      </c>
      <c r="M145" s="137">
        <f>M148+M151</f>
        <v>2562.9</v>
      </c>
      <c r="N145" s="137"/>
    </row>
    <row r="146" spans="1:14" ht="24.75">
      <c r="A146" s="113" t="s">
        <v>134</v>
      </c>
      <c r="B146" s="150">
        <v>650</v>
      </c>
      <c r="C146" s="158" t="s">
        <v>46</v>
      </c>
      <c r="D146" s="158" t="s">
        <v>44</v>
      </c>
      <c r="E146" s="158" t="s">
        <v>133</v>
      </c>
      <c r="F146" s="158" t="s">
        <v>41</v>
      </c>
      <c r="G146" s="158" t="s">
        <v>37</v>
      </c>
      <c r="H146" s="116" t="s">
        <v>66</v>
      </c>
      <c r="I146" s="116" t="s">
        <v>39</v>
      </c>
      <c r="J146" s="141">
        <f>J148</f>
        <v>400</v>
      </c>
      <c r="K146" s="152"/>
      <c r="L146" s="137">
        <f t="shared" si="13"/>
        <v>0</v>
      </c>
      <c r="M146" s="137">
        <f>M148</f>
        <v>400</v>
      </c>
      <c r="N146" s="137"/>
    </row>
    <row r="147" spans="1:14" ht="39">
      <c r="A147" s="36" t="s">
        <v>123</v>
      </c>
      <c r="B147" s="151">
        <v>650</v>
      </c>
      <c r="C147" s="159" t="s">
        <v>46</v>
      </c>
      <c r="D147" s="159" t="s">
        <v>44</v>
      </c>
      <c r="E147" s="159" t="s">
        <v>133</v>
      </c>
      <c r="F147" s="159" t="s">
        <v>41</v>
      </c>
      <c r="G147" s="159" t="s">
        <v>37</v>
      </c>
      <c r="H147" s="159" t="s">
        <v>76</v>
      </c>
      <c r="I147" s="159" t="s">
        <v>39</v>
      </c>
      <c r="J147" s="141">
        <f>J148</f>
        <v>400</v>
      </c>
      <c r="K147" s="152"/>
      <c r="L147" s="137">
        <f t="shared" si="13"/>
        <v>0</v>
      </c>
      <c r="M147" s="137">
        <f>M148</f>
        <v>400</v>
      </c>
      <c r="N147" s="137"/>
    </row>
    <row r="148" spans="1:14" ht="26.25">
      <c r="A148" s="36" t="s">
        <v>63</v>
      </c>
      <c r="B148" s="151">
        <v>650</v>
      </c>
      <c r="C148" s="159" t="s">
        <v>46</v>
      </c>
      <c r="D148" s="159" t="s">
        <v>44</v>
      </c>
      <c r="E148" s="159" t="s">
        <v>133</v>
      </c>
      <c r="F148" s="159" t="s">
        <v>41</v>
      </c>
      <c r="G148" s="159" t="s">
        <v>37</v>
      </c>
      <c r="H148" s="159" t="s">
        <v>76</v>
      </c>
      <c r="I148" s="159" t="s">
        <v>51</v>
      </c>
      <c r="J148" s="141">
        <v>400</v>
      </c>
      <c r="K148" s="152"/>
      <c r="L148" s="137">
        <f t="shared" si="13"/>
        <v>0</v>
      </c>
      <c r="M148" s="137">
        <v>400</v>
      </c>
      <c r="N148" s="137"/>
    </row>
    <row r="149" spans="1:14" ht="36.75">
      <c r="A149" s="113" t="s">
        <v>135</v>
      </c>
      <c r="B149" s="150">
        <v>650</v>
      </c>
      <c r="C149" s="158" t="s">
        <v>46</v>
      </c>
      <c r="D149" s="158" t="s">
        <v>44</v>
      </c>
      <c r="E149" s="158" t="s">
        <v>133</v>
      </c>
      <c r="F149" s="158" t="s">
        <v>41</v>
      </c>
      <c r="G149" s="158" t="s">
        <v>40</v>
      </c>
      <c r="H149" s="116" t="s">
        <v>66</v>
      </c>
      <c r="I149" s="116" t="s">
        <v>39</v>
      </c>
      <c r="J149" s="141">
        <f>J151</f>
        <v>2246.9</v>
      </c>
      <c r="K149" s="152"/>
      <c r="L149" s="137">
        <f t="shared" si="13"/>
        <v>-84</v>
      </c>
      <c r="M149" s="137">
        <f>M151</f>
        <v>2162.9</v>
      </c>
      <c r="N149" s="137"/>
    </row>
    <row r="150" spans="1:14" ht="39">
      <c r="A150" s="36" t="s">
        <v>123</v>
      </c>
      <c r="B150" s="151">
        <v>650</v>
      </c>
      <c r="C150" s="159" t="s">
        <v>46</v>
      </c>
      <c r="D150" s="159" t="s">
        <v>44</v>
      </c>
      <c r="E150" s="159" t="s">
        <v>133</v>
      </c>
      <c r="F150" s="159" t="s">
        <v>41</v>
      </c>
      <c r="G150" s="159" t="s">
        <v>40</v>
      </c>
      <c r="H150" s="159" t="s">
        <v>76</v>
      </c>
      <c r="I150" s="159" t="s">
        <v>39</v>
      </c>
      <c r="J150" s="141">
        <f>J151</f>
        <v>2246.9</v>
      </c>
      <c r="K150" s="152"/>
      <c r="L150" s="137">
        <f t="shared" si="13"/>
        <v>-84</v>
      </c>
      <c r="M150" s="137">
        <f>M151</f>
        <v>2162.9</v>
      </c>
      <c r="N150" s="137"/>
    </row>
    <row r="151" spans="1:14" ht="26.25">
      <c r="A151" s="36" t="s">
        <v>63</v>
      </c>
      <c r="B151" s="151">
        <v>650</v>
      </c>
      <c r="C151" s="159" t="s">
        <v>46</v>
      </c>
      <c r="D151" s="159" t="s">
        <v>44</v>
      </c>
      <c r="E151" s="159" t="s">
        <v>133</v>
      </c>
      <c r="F151" s="159" t="s">
        <v>41</v>
      </c>
      <c r="G151" s="159" t="s">
        <v>40</v>
      </c>
      <c r="H151" s="159" t="s">
        <v>76</v>
      </c>
      <c r="I151" s="159" t="s">
        <v>51</v>
      </c>
      <c r="J151" s="141">
        <v>2246.9</v>
      </c>
      <c r="K151" s="152"/>
      <c r="L151" s="137">
        <f t="shared" si="13"/>
        <v>-84</v>
      </c>
      <c r="M151" s="137">
        <f>2246.9-84</f>
        <v>2162.9</v>
      </c>
      <c r="N151" s="137"/>
    </row>
    <row r="152" spans="1:14" ht="24.75">
      <c r="A152" s="117" t="s">
        <v>159</v>
      </c>
      <c r="B152" s="150">
        <v>650</v>
      </c>
      <c r="C152" s="158" t="s">
        <v>46</v>
      </c>
      <c r="D152" s="158" t="s">
        <v>44</v>
      </c>
      <c r="E152" s="158" t="s">
        <v>160</v>
      </c>
      <c r="F152" s="116" t="s">
        <v>41</v>
      </c>
      <c r="G152" s="116" t="s">
        <v>38</v>
      </c>
      <c r="H152" s="116" t="s">
        <v>66</v>
      </c>
      <c r="I152" s="116" t="s">
        <v>39</v>
      </c>
      <c r="J152" s="141">
        <f>J155</f>
        <v>1007.9</v>
      </c>
      <c r="K152" s="152"/>
      <c r="L152" s="137">
        <f t="shared" si="13"/>
        <v>84.000000000000114</v>
      </c>
      <c r="M152" s="137">
        <f>M155</f>
        <v>1091.9000000000001</v>
      </c>
      <c r="N152" s="137"/>
    </row>
    <row r="153" spans="1:14" ht="36.75">
      <c r="A153" s="117" t="s">
        <v>95</v>
      </c>
      <c r="B153" s="150">
        <v>650</v>
      </c>
      <c r="C153" s="158" t="s">
        <v>46</v>
      </c>
      <c r="D153" s="158" t="s">
        <v>44</v>
      </c>
      <c r="E153" s="158" t="s">
        <v>160</v>
      </c>
      <c r="F153" s="158" t="s">
        <v>41</v>
      </c>
      <c r="G153" s="158" t="s">
        <v>37</v>
      </c>
      <c r="H153" s="116" t="s">
        <v>66</v>
      </c>
      <c r="I153" s="116" t="s">
        <v>39</v>
      </c>
      <c r="J153" s="141">
        <f>J155</f>
        <v>1007.9</v>
      </c>
      <c r="K153" s="152"/>
      <c r="L153" s="137">
        <f t="shared" si="13"/>
        <v>84.000000000000114</v>
      </c>
      <c r="M153" s="137">
        <f>M155</f>
        <v>1091.9000000000001</v>
      </c>
      <c r="N153" s="137"/>
    </row>
    <row r="154" spans="1:14" ht="34.5" customHeight="1">
      <c r="A154" s="36" t="s">
        <v>123</v>
      </c>
      <c r="B154" s="161">
        <v>650</v>
      </c>
      <c r="C154" s="159" t="s">
        <v>46</v>
      </c>
      <c r="D154" s="159" t="s">
        <v>44</v>
      </c>
      <c r="E154" s="159" t="s">
        <v>160</v>
      </c>
      <c r="F154" s="159" t="s">
        <v>41</v>
      </c>
      <c r="G154" s="159" t="s">
        <v>37</v>
      </c>
      <c r="H154" s="159" t="s">
        <v>76</v>
      </c>
      <c r="I154" s="159" t="s">
        <v>39</v>
      </c>
      <c r="J154" s="141">
        <f>J155</f>
        <v>1007.9</v>
      </c>
      <c r="K154" s="152"/>
      <c r="L154" s="137">
        <f t="shared" si="13"/>
        <v>84.000000000000114</v>
      </c>
      <c r="M154" s="137">
        <f>M155</f>
        <v>1091.9000000000001</v>
      </c>
      <c r="N154" s="137"/>
    </row>
    <row r="155" spans="1:14" ht="26.25">
      <c r="A155" s="36" t="s">
        <v>63</v>
      </c>
      <c r="B155" s="161">
        <v>650</v>
      </c>
      <c r="C155" s="159" t="s">
        <v>46</v>
      </c>
      <c r="D155" s="159" t="s">
        <v>44</v>
      </c>
      <c r="E155" s="159" t="s">
        <v>160</v>
      </c>
      <c r="F155" s="159" t="s">
        <v>41</v>
      </c>
      <c r="G155" s="159" t="s">
        <v>37</v>
      </c>
      <c r="H155" s="159" t="s">
        <v>76</v>
      </c>
      <c r="I155" s="159" t="s">
        <v>51</v>
      </c>
      <c r="J155" s="141">
        <v>1007.9</v>
      </c>
      <c r="K155" s="152"/>
      <c r="L155" s="137">
        <f t="shared" si="13"/>
        <v>84.000000000000114</v>
      </c>
      <c r="M155" s="137">
        <v>1091.9000000000001</v>
      </c>
      <c r="N155" s="137"/>
    </row>
    <row r="156" spans="1:14" ht="36.75">
      <c r="A156" s="117" t="s">
        <v>136</v>
      </c>
      <c r="B156" s="150">
        <v>650</v>
      </c>
      <c r="C156" s="158" t="s">
        <v>46</v>
      </c>
      <c r="D156" s="158" t="s">
        <v>44</v>
      </c>
      <c r="E156" s="158" t="s">
        <v>137</v>
      </c>
      <c r="F156" s="116" t="s">
        <v>41</v>
      </c>
      <c r="G156" s="116" t="s">
        <v>38</v>
      </c>
      <c r="H156" s="116" t="s">
        <v>66</v>
      </c>
      <c r="I156" s="116" t="s">
        <v>39</v>
      </c>
      <c r="J156" s="141">
        <f>J160+J163</f>
        <v>630</v>
      </c>
      <c r="K156" s="152"/>
      <c r="L156" s="137">
        <f t="shared" si="13"/>
        <v>-600</v>
      </c>
      <c r="M156" s="137">
        <f>M160+M163</f>
        <v>30</v>
      </c>
      <c r="N156" s="137"/>
    </row>
    <row r="157" spans="1:14" ht="24.75">
      <c r="A157" s="117" t="s">
        <v>168</v>
      </c>
      <c r="B157" s="150">
        <v>650</v>
      </c>
      <c r="C157" s="158" t="s">
        <v>46</v>
      </c>
      <c r="D157" s="158" t="s">
        <v>44</v>
      </c>
      <c r="E157" s="158" t="s">
        <v>137</v>
      </c>
      <c r="F157" s="158" t="s">
        <v>43</v>
      </c>
      <c r="G157" s="116" t="s">
        <v>38</v>
      </c>
      <c r="H157" s="116" t="s">
        <v>66</v>
      </c>
      <c r="I157" s="116" t="s">
        <v>39</v>
      </c>
      <c r="J157" s="141">
        <f>J159</f>
        <v>230</v>
      </c>
      <c r="K157" s="152"/>
      <c r="L157" s="137">
        <f t="shared" si="13"/>
        <v>-200</v>
      </c>
      <c r="M157" s="137">
        <f>M159</f>
        <v>30</v>
      </c>
      <c r="N157" s="137"/>
    </row>
    <row r="158" spans="1:14" ht="36.75">
      <c r="A158" s="117" t="s">
        <v>191</v>
      </c>
      <c r="B158" s="150">
        <v>650</v>
      </c>
      <c r="C158" s="158" t="s">
        <v>46</v>
      </c>
      <c r="D158" s="158" t="s">
        <v>44</v>
      </c>
      <c r="E158" s="158" t="s">
        <v>137</v>
      </c>
      <c r="F158" s="158" t="s">
        <v>43</v>
      </c>
      <c r="G158" s="158" t="s">
        <v>170</v>
      </c>
      <c r="H158" s="116" t="s">
        <v>66</v>
      </c>
      <c r="I158" s="116" t="s">
        <v>39</v>
      </c>
      <c r="J158" s="141">
        <f>J160</f>
        <v>230</v>
      </c>
      <c r="K158" s="152"/>
      <c r="L158" s="137">
        <f t="shared" si="13"/>
        <v>-200</v>
      </c>
      <c r="M158" s="137">
        <f>M160</f>
        <v>30</v>
      </c>
      <c r="N158" s="137"/>
    </row>
    <row r="159" spans="1:14" ht="31.5" customHeight="1">
      <c r="A159" s="36" t="s">
        <v>123</v>
      </c>
      <c r="B159" s="161">
        <v>650</v>
      </c>
      <c r="C159" s="159" t="s">
        <v>46</v>
      </c>
      <c r="D159" s="159" t="s">
        <v>44</v>
      </c>
      <c r="E159" s="159" t="s">
        <v>137</v>
      </c>
      <c r="F159" s="159" t="s">
        <v>43</v>
      </c>
      <c r="G159" s="159" t="s">
        <v>170</v>
      </c>
      <c r="H159" s="159" t="s">
        <v>76</v>
      </c>
      <c r="I159" s="159" t="s">
        <v>39</v>
      </c>
      <c r="J159" s="141">
        <f>J160</f>
        <v>230</v>
      </c>
      <c r="K159" s="152"/>
      <c r="L159" s="137">
        <f t="shared" si="13"/>
        <v>-200</v>
      </c>
      <c r="M159" s="137">
        <f>M160</f>
        <v>30</v>
      </c>
      <c r="N159" s="137"/>
    </row>
    <row r="160" spans="1:14" ht="26.25">
      <c r="A160" s="36" t="s">
        <v>63</v>
      </c>
      <c r="B160" s="161">
        <v>650</v>
      </c>
      <c r="C160" s="159" t="s">
        <v>46</v>
      </c>
      <c r="D160" s="159" t="s">
        <v>44</v>
      </c>
      <c r="E160" s="159" t="s">
        <v>137</v>
      </c>
      <c r="F160" s="159" t="s">
        <v>43</v>
      </c>
      <c r="G160" s="159" t="s">
        <v>170</v>
      </c>
      <c r="H160" s="159" t="s">
        <v>76</v>
      </c>
      <c r="I160" s="159" t="s">
        <v>51</v>
      </c>
      <c r="J160" s="141">
        <v>230</v>
      </c>
      <c r="K160" s="152"/>
      <c r="L160" s="137">
        <f t="shared" si="13"/>
        <v>-200</v>
      </c>
      <c r="M160" s="137">
        <f>230-200</f>
        <v>30</v>
      </c>
      <c r="N160" s="137"/>
    </row>
    <row r="161" spans="1:14" ht="25.5">
      <c r="A161" s="1" t="s">
        <v>172</v>
      </c>
      <c r="B161" s="161">
        <v>650</v>
      </c>
      <c r="C161" s="159" t="s">
        <v>46</v>
      </c>
      <c r="D161" s="159" t="s">
        <v>44</v>
      </c>
      <c r="E161" s="159" t="s">
        <v>137</v>
      </c>
      <c r="F161" s="159" t="s">
        <v>49</v>
      </c>
      <c r="G161" s="116" t="s">
        <v>38</v>
      </c>
      <c r="H161" s="116" t="s">
        <v>66</v>
      </c>
      <c r="I161" s="116" t="s">
        <v>39</v>
      </c>
      <c r="J161" s="141">
        <f>J163</f>
        <v>400</v>
      </c>
      <c r="K161" s="152"/>
      <c r="L161" s="137">
        <f t="shared" si="13"/>
        <v>-400</v>
      </c>
      <c r="M161" s="137">
        <f>M163</f>
        <v>0</v>
      </c>
      <c r="N161" s="137"/>
    </row>
    <row r="162" spans="1:14" ht="40.5" customHeight="1">
      <c r="A162" s="36" t="s">
        <v>123</v>
      </c>
      <c r="B162" s="161">
        <v>650</v>
      </c>
      <c r="C162" s="159" t="s">
        <v>46</v>
      </c>
      <c r="D162" s="159" t="s">
        <v>44</v>
      </c>
      <c r="E162" s="159" t="s">
        <v>137</v>
      </c>
      <c r="F162" s="159" t="s">
        <v>49</v>
      </c>
      <c r="G162" s="159" t="s">
        <v>170</v>
      </c>
      <c r="H162" s="159" t="s">
        <v>76</v>
      </c>
      <c r="I162" s="159" t="s">
        <v>39</v>
      </c>
      <c r="J162" s="141">
        <f>J163</f>
        <v>400</v>
      </c>
      <c r="K162" s="152"/>
      <c r="L162" s="137">
        <f t="shared" si="13"/>
        <v>-400</v>
      </c>
      <c r="M162" s="137">
        <f>M163</f>
        <v>0</v>
      </c>
      <c r="N162" s="137"/>
    </row>
    <row r="163" spans="1:14" ht="26.25">
      <c r="A163" s="36" t="s">
        <v>63</v>
      </c>
      <c r="B163" s="161">
        <v>650</v>
      </c>
      <c r="C163" s="159" t="s">
        <v>46</v>
      </c>
      <c r="D163" s="159" t="s">
        <v>44</v>
      </c>
      <c r="E163" s="159" t="s">
        <v>137</v>
      </c>
      <c r="F163" s="159" t="s">
        <v>49</v>
      </c>
      <c r="G163" s="159" t="s">
        <v>170</v>
      </c>
      <c r="H163" s="159" t="s">
        <v>76</v>
      </c>
      <c r="I163" s="159" t="s">
        <v>51</v>
      </c>
      <c r="J163" s="141">
        <v>400</v>
      </c>
      <c r="K163" s="152"/>
      <c r="L163" s="137">
        <f t="shared" si="13"/>
        <v>-400</v>
      </c>
      <c r="M163" s="137">
        <f>400-400</f>
        <v>0</v>
      </c>
      <c r="N163" s="137"/>
    </row>
    <row r="164" spans="1:14">
      <c r="A164" s="47" t="s">
        <v>125</v>
      </c>
      <c r="B164" s="154">
        <v>650</v>
      </c>
      <c r="C164" s="162" t="s">
        <v>47</v>
      </c>
      <c r="D164" s="162" t="s">
        <v>38</v>
      </c>
      <c r="E164" s="162" t="s">
        <v>38</v>
      </c>
      <c r="F164" s="162" t="s">
        <v>41</v>
      </c>
      <c r="G164" s="162" t="s">
        <v>38</v>
      </c>
      <c r="H164" s="162" t="s">
        <v>66</v>
      </c>
      <c r="I164" s="162" t="s">
        <v>39</v>
      </c>
      <c r="J164" s="134">
        <f t="shared" ref="J164" si="14">J165</f>
        <v>100</v>
      </c>
      <c r="K164" s="152"/>
      <c r="L164" s="137">
        <f t="shared" si="13"/>
        <v>0</v>
      </c>
      <c r="M164" s="137">
        <f t="shared" ref="M164" si="15">M165</f>
        <v>100</v>
      </c>
      <c r="N164" s="137"/>
    </row>
    <row r="165" spans="1:14">
      <c r="A165" s="39" t="s">
        <v>126</v>
      </c>
      <c r="B165" s="153">
        <v>650</v>
      </c>
      <c r="C165" s="163" t="s">
        <v>47</v>
      </c>
      <c r="D165" s="163" t="s">
        <v>37</v>
      </c>
      <c r="E165" s="163" t="s">
        <v>38</v>
      </c>
      <c r="F165" s="163" t="s">
        <v>41</v>
      </c>
      <c r="G165" s="163" t="s">
        <v>38</v>
      </c>
      <c r="H165" s="163" t="s">
        <v>66</v>
      </c>
      <c r="I165" s="163" t="s">
        <v>39</v>
      </c>
      <c r="J165" s="139">
        <f>J168</f>
        <v>100</v>
      </c>
      <c r="K165" s="152"/>
      <c r="L165" s="135">
        <f t="shared" si="13"/>
        <v>0</v>
      </c>
      <c r="M165" s="135">
        <f>M168</f>
        <v>100</v>
      </c>
      <c r="N165" s="137"/>
    </row>
    <row r="166" spans="1:14" ht="24.75">
      <c r="A166" s="117" t="s">
        <v>173</v>
      </c>
      <c r="B166" s="150">
        <v>650</v>
      </c>
      <c r="C166" s="158" t="s">
        <v>47</v>
      </c>
      <c r="D166" s="158" t="s">
        <v>37</v>
      </c>
      <c r="E166" s="158" t="s">
        <v>174</v>
      </c>
      <c r="F166" s="116" t="s">
        <v>41</v>
      </c>
      <c r="G166" s="116" t="s">
        <v>38</v>
      </c>
      <c r="H166" s="116" t="s">
        <v>66</v>
      </c>
      <c r="I166" s="116" t="s">
        <v>39</v>
      </c>
      <c r="J166" s="141">
        <f>J168</f>
        <v>100</v>
      </c>
      <c r="K166" s="152"/>
      <c r="L166" s="137">
        <f t="shared" si="13"/>
        <v>0</v>
      </c>
      <c r="M166" s="137">
        <f>M168</f>
        <v>100</v>
      </c>
      <c r="N166" s="137"/>
    </row>
    <row r="167" spans="1:14" ht="48.75">
      <c r="A167" s="113" t="s">
        <v>127</v>
      </c>
      <c r="B167" s="150">
        <v>650</v>
      </c>
      <c r="C167" s="158" t="s">
        <v>47</v>
      </c>
      <c r="D167" s="158" t="s">
        <v>37</v>
      </c>
      <c r="E167" s="158" t="s">
        <v>174</v>
      </c>
      <c r="F167" s="158" t="s">
        <v>41</v>
      </c>
      <c r="G167" s="158" t="s">
        <v>37</v>
      </c>
      <c r="H167" s="116" t="s">
        <v>66</v>
      </c>
      <c r="I167" s="116" t="s">
        <v>39</v>
      </c>
      <c r="J167" s="141">
        <f>J169</f>
        <v>100</v>
      </c>
      <c r="K167" s="152"/>
      <c r="L167" s="137">
        <f t="shared" si="13"/>
        <v>0</v>
      </c>
      <c r="M167" s="137">
        <f>M169</f>
        <v>100</v>
      </c>
      <c r="N167" s="137"/>
    </row>
    <row r="168" spans="1:14">
      <c r="A168" s="6" t="s">
        <v>128</v>
      </c>
      <c r="B168" s="151">
        <v>650</v>
      </c>
      <c r="C168" s="159" t="s">
        <v>47</v>
      </c>
      <c r="D168" s="159" t="s">
        <v>37</v>
      </c>
      <c r="E168" s="159" t="s">
        <v>174</v>
      </c>
      <c r="F168" s="159" t="s">
        <v>41</v>
      </c>
      <c r="G168" s="159" t="s">
        <v>37</v>
      </c>
      <c r="H168" s="159" t="s">
        <v>83</v>
      </c>
      <c r="I168" s="159" t="s">
        <v>39</v>
      </c>
      <c r="J168" s="141">
        <f>J169</f>
        <v>100</v>
      </c>
      <c r="K168" s="152"/>
      <c r="L168" s="137">
        <f t="shared" si="13"/>
        <v>0</v>
      </c>
      <c r="M168" s="137">
        <f>M169</f>
        <v>100</v>
      </c>
      <c r="N168" s="137"/>
    </row>
    <row r="169" spans="1:14" ht="26.25">
      <c r="A169" s="36" t="s">
        <v>63</v>
      </c>
      <c r="B169" s="151">
        <v>650</v>
      </c>
      <c r="C169" s="159" t="s">
        <v>47</v>
      </c>
      <c r="D169" s="159" t="s">
        <v>37</v>
      </c>
      <c r="E169" s="159" t="s">
        <v>174</v>
      </c>
      <c r="F169" s="159" t="s">
        <v>41</v>
      </c>
      <c r="G169" s="159" t="s">
        <v>37</v>
      </c>
      <c r="H169" s="159" t="s">
        <v>83</v>
      </c>
      <c r="I169" s="159" t="s">
        <v>51</v>
      </c>
      <c r="J169" s="141">
        <v>100</v>
      </c>
      <c r="K169" s="152"/>
      <c r="L169" s="137">
        <f t="shared" si="13"/>
        <v>0</v>
      </c>
      <c r="M169" s="137">
        <v>100</v>
      </c>
      <c r="N169" s="137"/>
    </row>
    <row r="170" spans="1:14">
      <c r="A170" s="49" t="s">
        <v>30</v>
      </c>
      <c r="B170" s="154">
        <v>650</v>
      </c>
      <c r="C170" s="133" t="s">
        <v>77</v>
      </c>
      <c r="D170" s="133" t="s">
        <v>38</v>
      </c>
      <c r="E170" s="133" t="s">
        <v>38</v>
      </c>
      <c r="F170" s="133" t="s">
        <v>41</v>
      </c>
      <c r="G170" s="133" t="s">
        <v>38</v>
      </c>
      <c r="H170" s="133" t="s">
        <v>66</v>
      </c>
      <c r="I170" s="133" t="s">
        <v>39</v>
      </c>
      <c r="J170" s="134">
        <f>J171</f>
        <v>300</v>
      </c>
      <c r="K170" s="152"/>
      <c r="L170" s="137">
        <f t="shared" si="13"/>
        <v>0</v>
      </c>
      <c r="M170" s="137">
        <f>M171</f>
        <v>300</v>
      </c>
      <c r="N170" s="137"/>
    </row>
    <row r="171" spans="1:14">
      <c r="A171" s="39" t="s">
        <v>31</v>
      </c>
      <c r="B171" s="153">
        <v>650</v>
      </c>
      <c r="C171" s="131" t="s">
        <v>77</v>
      </c>
      <c r="D171" s="131" t="s">
        <v>37</v>
      </c>
      <c r="E171" s="131" t="s">
        <v>38</v>
      </c>
      <c r="F171" s="131" t="s">
        <v>41</v>
      </c>
      <c r="G171" s="131" t="s">
        <v>38</v>
      </c>
      <c r="H171" s="131" t="s">
        <v>66</v>
      </c>
      <c r="I171" s="131" t="s">
        <v>39</v>
      </c>
      <c r="J171" s="141">
        <f>J174</f>
        <v>300</v>
      </c>
      <c r="K171" s="152"/>
      <c r="L171" s="137">
        <f t="shared" si="13"/>
        <v>0</v>
      </c>
      <c r="M171" s="137">
        <f>M174</f>
        <v>300</v>
      </c>
      <c r="N171" s="137"/>
    </row>
    <row r="172" spans="1:14" ht="36.75">
      <c r="A172" s="117" t="s">
        <v>138</v>
      </c>
      <c r="B172" s="150">
        <v>650</v>
      </c>
      <c r="C172" s="116" t="s">
        <v>77</v>
      </c>
      <c r="D172" s="116" t="s">
        <v>37</v>
      </c>
      <c r="E172" s="116" t="s">
        <v>139</v>
      </c>
      <c r="F172" s="116" t="s">
        <v>41</v>
      </c>
      <c r="G172" s="116" t="s">
        <v>38</v>
      </c>
      <c r="H172" s="116" t="s">
        <v>66</v>
      </c>
      <c r="I172" s="116" t="s">
        <v>39</v>
      </c>
      <c r="J172" s="141">
        <f>J175</f>
        <v>300</v>
      </c>
      <c r="K172" s="152"/>
      <c r="L172" s="137">
        <f t="shared" si="13"/>
        <v>0</v>
      </c>
      <c r="M172" s="137">
        <f>M175</f>
        <v>300</v>
      </c>
      <c r="N172" s="137"/>
    </row>
    <row r="173" spans="1:14" ht="36.75">
      <c r="A173" s="109" t="s">
        <v>115</v>
      </c>
      <c r="B173" s="150">
        <v>650</v>
      </c>
      <c r="C173" s="116" t="s">
        <v>77</v>
      </c>
      <c r="D173" s="116" t="s">
        <v>37</v>
      </c>
      <c r="E173" s="116" t="s">
        <v>139</v>
      </c>
      <c r="F173" s="116" t="s">
        <v>41</v>
      </c>
      <c r="G173" s="116" t="s">
        <v>44</v>
      </c>
      <c r="H173" s="116" t="s">
        <v>66</v>
      </c>
      <c r="I173" s="116" t="s">
        <v>39</v>
      </c>
      <c r="J173" s="141">
        <f>J175</f>
        <v>300</v>
      </c>
      <c r="K173" s="152"/>
      <c r="L173" s="137">
        <f t="shared" si="13"/>
        <v>0</v>
      </c>
      <c r="M173" s="137">
        <f>M175</f>
        <v>300</v>
      </c>
      <c r="N173" s="137"/>
    </row>
    <row r="174" spans="1:14">
      <c r="A174" s="6" t="s">
        <v>128</v>
      </c>
      <c r="B174" s="151">
        <v>650</v>
      </c>
      <c r="C174" s="128" t="s">
        <v>77</v>
      </c>
      <c r="D174" s="128" t="s">
        <v>37</v>
      </c>
      <c r="E174" s="128" t="s">
        <v>139</v>
      </c>
      <c r="F174" s="128" t="s">
        <v>41</v>
      </c>
      <c r="G174" s="128" t="s">
        <v>44</v>
      </c>
      <c r="H174" s="128" t="s">
        <v>83</v>
      </c>
      <c r="I174" s="128" t="s">
        <v>39</v>
      </c>
      <c r="J174" s="141">
        <f>J175</f>
        <v>300</v>
      </c>
      <c r="K174" s="152"/>
      <c r="L174" s="137">
        <f t="shared" si="13"/>
        <v>0</v>
      </c>
      <c r="M174" s="137">
        <f>M175</f>
        <v>300</v>
      </c>
      <c r="N174" s="137"/>
    </row>
    <row r="175" spans="1:14" ht="26.25">
      <c r="A175" s="6" t="s">
        <v>182</v>
      </c>
      <c r="B175" s="151">
        <v>650</v>
      </c>
      <c r="C175" s="128" t="s">
        <v>77</v>
      </c>
      <c r="D175" s="128" t="s">
        <v>37</v>
      </c>
      <c r="E175" s="128" t="s">
        <v>139</v>
      </c>
      <c r="F175" s="128" t="s">
        <v>41</v>
      </c>
      <c r="G175" s="128" t="s">
        <v>44</v>
      </c>
      <c r="H175" s="128" t="s">
        <v>83</v>
      </c>
      <c r="I175" s="128" t="s">
        <v>181</v>
      </c>
      <c r="J175" s="141">
        <v>300</v>
      </c>
      <c r="K175" s="152"/>
      <c r="L175" s="137">
        <f t="shared" si="13"/>
        <v>0</v>
      </c>
      <c r="M175" s="137">
        <v>300</v>
      </c>
      <c r="N175" s="137"/>
    </row>
    <row r="176" spans="1:14">
      <c r="A176" s="52" t="s">
        <v>34</v>
      </c>
      <c r="B176" s="151"/>
      <c r="C176" s="164"/>
      <c r="D176" s="164"/>
      <c r="E176" s="128"/>
      <c r="F176" s="128"/>
      <c r="G176" s="128"/>
      <c r="H176" s="128"/>
      <c r="I176" s="164"/>
      <c r="J176" s="165">
        <f>J12+J56+J62+J82+J115+J170+J164</f>
        <v>75594.8</v>
      </c>
      <c r="K176" s="165">
        <f>K12+K56+K62+K82+K115+K170+K164</f>
        <v>563.79999999999995</v>
      </c>
      <c r="L176" s="166">
        <f t="shared" si="13"/>
        <v>185.69999999999709</v>
      </c>
      <c r="M176" s="166">
        <f>M12+M56+M62+M82+M115+M170+M164</f>
        <v>75780.5</v>
      </c>
      <c r="N176" s="166">
        <f>N12+N56+N62+N82+N115+N170+N164</f>
        <v>563.79999999999995</v>
      </c>
    </row>
    <row r="177" spans="10:12">
      <c r="J177" s="82"/>
    </row>
    <row r="178" spans="10:12">
      <c r="L178" s="106"/>
    </row>
  </sheetData>
  <mergeCells count="16">
    <mergeCell ref="K1:N1"/>
    <mergeCell ref="K8:K9"/>
    <mergeCell ref="B8:B9"/>
    <mergeCell ref="A2:A4"/>
    <mergeCell ref="J8:J9"/>
    <mergeCell ref="A8:A9"/>
    <mergeCell ref="C8:C9"/>
    <mergeCell ref="D8:D9"/>
    <mergeCell ref="E8:H8"/>
    <mergeCell ref="I8:I9"/>
    <mergeCell ref="A5:K5"/>
    <mergeCell ref="A7:N7"/>
    <mergeCell ref="L8:L9"/>
    <mergeCell ref="M8:M9"/>
    <mergeCell ref="N8:N9"/>
    <mergeCell ref="G2:N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1 </vt:lpstr>
      <vt:lpstr>Приложение 2</vt:lpstr>
      <vt:lpstr>Приложение 3</vt:lpstr>
      <vt:lpstr>Приложение 4</vt:lpstr>
      <vt:lpstr>Приложение 5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Buh-Torgi</cp:lastModifiedBy>
  <cp:lastPrinted>2022-05-30T05:34:45Z</cp:lastPrinted>
  <dcterms:created xsi:type="dcterms:W3CDTF">2014-11-05T03:19:02Z</dcterms:created>
  <dcterms:modified xsi:type="dcterms:W3CDTF">2022-05-30T05:37:17Z</dcterms:modified>
</cp:coreProperties>
</file>