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525" tabRatio="942" activeTab="6"/>
  </bookViews>
  <sheets>
    <sheet name="Приложение 1" sheetId="26" r:id="rId1"/>
    <sheet name="Приложение 2" sheetId="3" r:id="rId2"/>
    <sheet name="Приложение 3" sheetId="5" r:id="rId3"/>
    <sheet name="Приложение 4" sheetId="7" r:id="rId4"/>
    <sheet name="Приложение 5" sheetId="9" r:id="rId5"/>
    <sheet name="Приложение 6" sheetId="27" r:id="rId6"/>
    <sheet name="Приложение 7" sheetId="28" r:id="rId7"/>
  </sheets>
  <definedNames>
    <definedName name="_xlnm._FilterDatabase" localSheetId="1" hidden="1">'Приложение 2'!$A$9:$L$267</definedName>
    <definedName name="_xlnm._FilterDatabase" localSheetId="2" hidden="1">'Приложение 3'!$A$8:$I$193</definedName>
    <definedName name="_xlnm._FilterDatabase" localSheetId="4" hidden="1">'Приложение 5'!$A$10:$N$140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9" l="1"/>
  <c r="J54" i="9"/>
  <c r="I115" i="5"/>
  <c r="G115" i="5"/>
  <c r="I52" i="5"/>
  <c r="I50" i="5"/>
  <c r="I48" i="5"/>
  <c r="I40" i="5"/>
  <c r="I38" i="5"/>
  <c r="I36" i="5"/>
  <c r="C42" i="26"/>
  <c r="E42" i="26"/>
  <c r="D43" i="26"/>
  <c r="J138" i="9" l="1"/>
  <c r="J137" i="9" s="1"/>
  <c r="J136" i="9" s="1"/>
  <c r="J134" i="9"/>
  <c r="J133" i="9" s="1"/>
  <c r="J132" i="9" s="1"/>
  <c r="J130" i="9"/>
  <c r="J128" i="9"/>
  <c r="J127" i="9" s="1"/>
  <c r="J126" i="9" s="1"/>
  <c r="J124" i="9"/>
  <c r="J122" i="9"/>
  <c r="J120" i="9"/>
  <c r="J118" i="9"/>
  <c r="J116" i="9"/>
  <c r="J114" i="9"/>
  <c r="J111" i="9"/>
  <c r="J109" i="9"/>
  <c r="J107" i="9"/>
  <c r="J105" i="9"/>
  <c r="J102" i="9"/>
  <c r="J100" i="9"/>
  <c r="J97" i="9" s="1"/>
  <c r="J98" i="9"/>
  <c r="J93" i="9"/>
  <c r="J91" i="9"/>
  <c r="J88" i="9"/>
  <c r="J85" i="9" s="1"/>
  <c r="J86" i="9"/>
  <c r="J83" i="9"/>
  <c r="J81" i="9"/>
  <c r="J79" i="9"/>
  <c r="J77" i="9"/>
  <c r="J75" i="9"/>
  <c r="J73" i="9"/>
  <c r="J71" i="9"/>
  <c r="J70" i="9" s="1"/>
  <c r="J68" i="9"/>
  <c r="J67" i="9"/>
  <c r="J65" i="9"/>
  <c r="J63" i="9"/>
  <c r="J61" i="9"/>
  <c r="J57" i="9"/>
  <c r="J55" i="9"/>
  <c r="J52" i="9"/>
  <c r="J51" i="9" s="1"/>
  <c r="J49" i="9"/>
  <c r="J48" i="9" s="1"/>
  <c r="J45" i="9"/>
  <c r="J44" i="9" s="1"/>
  <c r="J43" i="9" s="1"/>
  <c r="J41" i="9"/>
  <c r="J36" i="9" s="1"/>
  <c r="J37" i="9"/>
  <c r="J34" i="9"/>
  <c r="J33" i="9" s="1"/>
  <c r="J31" i="9"/>
  <c r="J30" i="9" s="1"/>
  <c r="J28" i="9"/>
  <c r="J26" i="9"/>
  <c r="J20" i="9"/>
  <c r="J19" i="9" s="1"/>
  <c r="J17" i="9"/>
  <c r="J16" i="9" s="1"/>
  <c r="J14" i="9"/>
  <c r="J13" i="9" s="1"/>
  <c r="D37" i="7"/>
  <c r="D35" i="7"/>
  <c r="D33" i="7"/>
  <c r="D29" i="7"/>
  <c r="D23" i="7"/>
  <c r="D19" i="7"/>
  <c r="D17" i="7"/>
  <c r="D9" i="7"/>
  <c r="D39" i="7" s="1"/>
  <c r="G191" i="5"/>
  <c r="G189" i="5"/>
  <c r="G188" i="5" s="1"/>
  <c r="G187" i="5" s="1"/>
  <c r="G185" i="5"/>
  <c r="G184" i="5" s="1"/>
  <c r="G183" i="5" s="1"/>
  <c r="G181" i="5"/>
  <c r="G180" i="5"/>
  <c r="G179" i="5" s="1"/>
  <c r="G177" i="5"/>
  <c r="G176" i="5" s="1"/>
  <c r="G173" i="5"/>
  <c r="G172" i="5"/>
  <c r="G171" i="5" s="1"/>
  <c r="G169" i="5"/>
  <c r="G168" i="5" s="1"/>
  <c r="G167" i="5" s="1"/>
  <c r="G165" i="5"/>
  <c r="G164" i="5"/>
  <c r="G162" i="5"/>
  <c r="G161" i="5"/>
  <c r="G159" i="5"/>
  <c r="G158" i="5" s="1"/>
  <c r="G157" i="5" s="1"/>
  <c r="G154" i="5"/>
  <c r="G153" i="5"/>
  <c r="G152" i="5" s="1"/>
  <c r="G151" i="5" s="1"/>
  <c r="G149" i="5"/>
  <c r="G148" i="5"/>
  <c r="G146" i="5"/>
  <c r="G145" i="5"/>
  <c r="G144" i="5" s="1"/>
  <c r="G142" i="5"/>
  <c r="G141" i="5" s="1"/>
  <c r="G139" i="5"/>
  <c r="G138" i="5" s="1"/>
  <c r="G137" i="5" s="1"/>
  <c r="G134" i="5"/>
  <c r="G133" i="5"/>
  <c r="G132" i="5" s="1"/>
  <c r="G131" i="5" s="1"/>
  <c r="G129" i="5"/>
  <c r="G128" i="5"/>
  <c r="G126" i="5"/>
  <c r="G125" i="5"/>
  <c r="G123" i="5"/>
  <c r="G122" i="5"/>
  <c r="G119" i="5"/>
  <c r="G118" i="5" s="1"/>
  <c r="G117" i="5" s="1"/>
  <c r="G114" i="5"/>
  <c r="G113" i="5" s="1"/>
  <c r="G112" i="5" s="1"/>
  <c r="G111" i="5" s="1"/>
  <c r="G110" i="5"/>
  <c r="G109" i="5"/>
  <c r="G108" i="5" s="1"/>
  <c r="G107" i="5" s="1"/>
  <c r="G105" i="5"/>
  <c r="G104" i="5" s="1"/>
  <c r="G103" i="5" s="1"/>
  <c r="G100" i="5"/>
  <c r="G99" i="5"/>
  <c r="G98" i="5" s="1"/>
  <c r="G97" i="5" s="1"/>
  <c r="G95" i="5"/>
  <c r="G94" i="5" s="1"/>
  <c r="G93" i="5" s="1"/>
  <c r="G92" i="5" s="1"/>
  <c r="G90" i="5"/>
  <c r="G89" i="5"/>
  <c r="G88" i="5" s="1"/>
  <c r="G87" i="5" s="1"/>
  <c r="G84" i="5"/>
  <c r="G83" i="5" s="1"/>
  <c r="G82" i="5" s="1"/>
  <c r="G80" i="5"/>
  <c r="G79" i="5" s="1"/>
  <c r="G75" i="5" s="1"/>
  <c r="G77" i="5"/>
  <c r="G76" i="5"/>
  <c r="G72" i="5"/>
  <c r="G71" i="5"/>
  <c r="G70" i="5" s="1"/>
  <c r="G69" i="5" s="1"/>
  <c r="G67" i="5"/>
  <c r="G66" i="5"/>
  <c r="G65" i="5" s="1"/>
  <c r="G63" i="5"/>
  <c r="G62" i="5" s="1"/>
  <c r="G61" i="5" s="1"/>
  <c r="G59" i="5"/>
  <c r="G58" i="5"/>
  <c r="G56" i="5"/>
  <c r="G55" i="5" s="1"/>
  <c r="G54" i="5" s="1"/>
  <c r="G52" i="5"/>
  <c r="G50" i="5"/>
  <c r="G48" i="5"/>
  <c r="G47" i="5" s="1"/>
  <c r="G44" i="5"/>
  <c r="G43" i="5" s="1"/>
  <c r="G40" i="5"/>
  <c r="G38" i="5"/>
  <c r="G35" i="5" s="1"/>
  <c r="G36" i="5"/>
  <c r="G31" i="5"/>
  <c r="G30" i="5"/>
  <c r="G29" i="5"/>
  <c r="G28" i="5" s="1"/>
  <c r="G27" i="5" s="1"/>
  <c r="G26" i="5"/>
  <c r="G25" i="5" s="1"/>
  <c r="G24" i="5" s="1"/>
  <c r="G19" i="5"/>
  <c r="G18" i="5" s="1"/>
  <c r="G17" i="5" s="1"/>
  <c r="G15" i="5"/>
  <c r="G14" i="5" s="1"/>
  <c r="G12" i="5"/>
  <c r="G11" i="5"/>
  <c r="I265" i="3"/>
  <c r="I264" i="3" s="1"/>
  <c r="I263" i="3" s="1"/>
  <c r="I262" i="3" s="1"/>
  <c r="I261" i="3" s="1"/>
  <c r="I260" i="3" s="1"/>
  <c r="I258" i="3"/>
  <c r="I257" i="3" s="1"/>
  <c r="I256" i="3" s="1"/>
  <c r="I255" i="3" s="1"/>
  <c r="I254" i="3" s="1"/>
  <c r="I253" i="3" s="1"/>
  <c r="I251" i="3"/>
  <c r="I250" i="3" s="1"/>
  <c r="I249" i="3" s="1"/>
  <c r="I248" i="3" s="1"/>
  <c r="I247" i="3" s="1"/>
  <c r="I245" i="3"/>
  <c r="I244" i="3" s="1"/>
  <c r="I243" i="3" s="1"/>
  <c r="I242" i="3" s="1"/>
  <c r="I238" i="3"/>
  <c r="I237" i="3" s="1"/>
  <c r="I236" i="3" s="1"/>
  <c r="I235" i="3" s="1"/>
  <c r="I233" i="3"/>
  <c r="I232" i="3" s="1"/>
  <c r="I230" i="3"/>
  <c r="I229" i="3" s="1"/>
  <c r="I227" i="3"/>
  <c r="I226" i="3" s="1"/>
  <c r="I221" i="3"/>
  <c r="I220" i="3" s="1"/>
  <c r="I219" i="3" s="1"/>
  <c r="I217" i="3"/>
  <c r="I216" i="3"/>
  <c r="I215" i="3" s="1"/>
  <c r="I211" i="3"/>
  <c r="I210" i="3" s="1"/>
  <c r="I209" i="3" s="1"/>
  <c r="I208" i="3"/>
  <c r="I207" i="3" s="1"/>
  <c r="I206" i="3" s="1"/>
  <c r="I205" i="3" s="1"/>
  <c r="I202" i="3"/>
  <c r="I201" i="3" s="1"/>
  <c r="I200" i="3" s="1"/>
  <c r="I199" i="3" s="1"/>
  <c r="I197" i="3"/>
  <c r="I196" i="3" s="1"/>
  <c r="I195" i="3" s="1"/>
  <c r="I194" i="3" s="1"/>
  <c r="I190" i="3"/>
  <c r="I189" i="3" s="1"/>
  <c r="I188" i="3" s="1"/>
  <c r="I187" i="3" s="1"/>
  <c r="I185" i="3"/>
  <c r="I184" i="3" s="1"/>
  <c r="I183" i="3" s="1"/>
  <c r="I182" i="3" s="1"/>
  <c r="I180" i="3"/>
  <c r="I179" i="3" s="1"/>
  <c r="I178" i="3" s="1"/>
  <c r="I177" i="3" s="1"/>
  <c r="I176" i="3" s="1"/>
  <c r="I172" i="3"/>
  <c r="I170" i="3"/>
  <c r="I165" i="3"/>
  <c r="I164" i="3" s="1"/>
  <c r="I163" i="3" s="1"/>
  <c r="I162" i="3" s="1"/>
  <c r="I159" i="3"/>
  <c r="I158" i="3" s="1"/>
  <c r="I157" i="3" s="1"/>
  <c r="I155" i="3"/>
  <c r="I154" i="3" s="1"/>
  <c r="I153" i="3" s="1"/>
  <c r="I149" i="3"/>
  <c r="I148" i="3" s="1"/>
  <c r="I147" i="3" s="1"/>
  <c r="I145" i="3"/>
  <c r="I144" i="3" s="1"/>
  <c r="I142" i="3"/>
  <c r="I141" i="3" s="1"/>
  <c r="I139" i="3"/>
  <c r="I138" i="3" s="1"/>
  <c r="I134" i="3"/>
  <c r="I133" i="3" s="1"/>
  <c r="I131" i="3"/>
  <c r="I130" i="3" s="1"/>
  <c r="I128" i="3"/>
  <c r="I127" i="3" s="1"/>
  <c r="I121" i="3"/>
  <c r="I120" i="3" s="1"/>
  <c r="I119" i="3" s="1"/>
  <c r="I118" i="3" s="1"/>
  <c r="I117" i="3" s="1"/>
  <c r="I115" i="3"/>
  <c r="I114" i="3" s="1"/>
  <c r="I113" i="3" s="1"/>
  <c r="I111" i="3"/>
  <c r="I110" i="3" s="1"/>
  <c r="I108" i="3"/>
  <c r="I107" i="3" s="1"/>
  <c r="I101" i="3"/>
  <c r="I100" i="3" s="1"/>
  <c r="I98" i="3"/>
  <c r="I97" i="3" s="1"/>
  <c r="I91" i="3"/>
  <c r="I90" i="3" s="1"/>
  <c r="I89" i="3" s="1"/>
  <c r="I88" i="3" s="1"/>
  <c r="I87" i="3" s="1"/>
  <c r="I85" i="3"/>
  <c r="I84" i="3" s="1"/>
  <c r="I83" i="3" s="1"/>
  <c r="I82" i="3" s="1"/>
  <c r="I81" i="3" s="1"/>
  <c r="I80" i="3" s="1"/>
  <c r="I77" i="3"/>
  <c r="I76" i="3" s="1"/>
  <c r="I75" i="3" s="1"/>
  <c r="I74" i="3" s="1"/>
  <c r="I73" i="3" s="1"/>
  <c r="I71" i="3"/>
  <c r="I70" i="3" s="1"/>
  <c r="I69" i="3" s="1"/>
  <c r="I68" i="3" s="1"/>
  <c r="I67" i="3" s="1"/>
  <c r="I65" i="3"/>
  <c r="I63" i="3"/>
  <c r="I61" i="3"/>
  <c r="I55" i="3"/>
  <c r="I54" i="3" s="1"/>
  <c r="I53" i="3" s="1"/>
  <c r="I52" i="3" s="1"/>
  <c r="I51" i="3" s="1"/>
  <c r="I49" i="3"/>
  <c r="I48" i="3" s="1"/>
  <c r="I47" i="3" s="1"/>
  <c r="I46" i="3" s="1"/>
  <c r="I45" i="3" s="1"/>
  <c r="I43" i="3"/>
  <c r="I42" i="3" s="1"/>
  <c r="I41" i="3" s="1"/>
  <c r="I40" i="3" s="1"/>
  <c r="I38" i="3"/>
  <c r="I37" i="3" s="1"/>
  <c r="I36" i="3" s="1"/>
  <c r="I35" i="3" s="1"/>
  <c r="I31" i="3"/>
  <c r="I29" i="3"/>
  <c r="I27" i="3"/>
  <c r="I21" i="3"/>
  <c r="I20" i="3" s="1"/>
  <c r="I19" i="3" s="1"/>
  <c r="I18" i="3" s="1"/>
  <c r="I17" i="3" s="1"/>
  <c r="I15" i="3"/>
  <c r="I14" i="3" s="1"/>
  <c r="I13" i="3" s="1"/>
  <c r="I12" i="3" s="1"/>
  <c r="I11" i="3" s="1"/>
  <c r="C38" i="26"/>
  <c r="C35" i="26"/>
  <c r="C33" i="26"/>
  <c r="C32" i="26" s="1"/>
  <c r="C30" i="26"/>
  <c r="C27" i="26"/>
  <c r="C25" i="26"/>
  <c r="C19" i="26"/>
  <c r="C14" i="26"/>
  <c r="C13" i="26"/>
  <c r="C11" i="26"/>
  <c r="C10" i="26" s="1"/>
  <c r="C9" i="26" s="1"/>
  <c r="J60" i="9" l="1"/>
  <c r="J90" i="9"/>
  <c r="J113" i="9"/>
  <c r="J25" i="9"/>
  <c r="J12" i="9" s="1"/>
  <c r="J47" i="9"/>
  <c r="J104" i="9"/>
  <c r="G102" i="5"/>
  <c r="G121" i="5"/>
  <c r="G116" i="5" s="1"/>
  <c r="G136" i="5"/>
  <c r="G34" i="5"/>
  <c r="G10" i="5"/>
  <c r="G9" i="5" s="1"/>
  <c r="I169" i="3"/>
  <c r="I168" i="3" s="1"/>
  <c r="I167" i="3" s="1"/>
  <c r="I161" i="3" s="1"/>
  <c r="I137" i="3"/>
  <c r="I136" i="3" s="1"/>
  <c r="I126" i="3"/>
  <c r="I125" i="3" s="1"/>
  <c r="I124" i="3" s="1"/>
  <c r="I225" i="3"/>
  <c r="I224" i="3" s="1"/>
  <c r="I223" i="3" s="1"/>
  <c r="I26" i="3"/>
  <c r="I25" i="3" s="1"/>
  <c r="I24" i="3" s="1"/>
  <c r="I23" i="3" s="1"/>
  <c r="I214" i="3"/>
  <c r="I60" i="3"/>
  <c r="I59" i="3" s="1"/>
  <c r="I58" i="3" s="1"/>
  <c r="I57" i="3" s="1"/>
  <c r="I96" i="3"/>
  <c r="I34" i="3"/>
  <c r="I152" i="3"/>
  <c r="I151" i="3" s="1"/>
  <c r="I204" i="3"/>
  <c r="I193" i="3" s="1"/>
  <c r="I192" i="3" s="1"/>
  <c r="C8" i="26"/>
  <c r="C45" i="26"/>
  <c r="J59" i="9"/>
  <c r="G46" i="5"/>
  <c r="G33" i="5" s="1"/>
  <c r="G156" i="5"/>
  <c r="G175" i="5"/>
  <c r="G86" i="5"/>
  <c r="G23" i="5"/>
  <c r="G22" i="5" s="1"/>
  <c r="G21" i="5" s="1"/>
  <c r="G74" i="5"/>
  <c r="I106" i="3"/>
  <c r="I105" i="3" s="1"/>
  <c r="I104" i="3" s="1"/>
  <c r="I175" i="3"/>
  <c r="I241" i="3"/>
  <c r="I240" i="3" s="1"/>
  <c r="B10" i="28"/>
  <c r="C11" i="27"/>
  <c r="D37" i="26"/>
  <c r="E35" i="26"/>
  <c r="J96" i="9" l="1"/>
  <c r="G193" i="5"/>
  <c r="I10" i="3"/>
  <c r="I123" i="3"/>
  <c r="I103" i="3" s="1"/>
  <c r="I95" i="3"/>
  <c r="I94" i="3" s="1"/>
  <c r="I93" i="3" s="1"/>
  <c r="I79" i="3" s="1"/>
  <c r="I213" i="3"/>
  <c r="I174" i="3" s="1"/>
  <c r="J140" i="9"/>
  <c r="J11" i="9"/>
  <c r="I267" i="3" l="1"/>
  <c r="C35" i="27"/>
  <c r="B17" i="28" l="1"/>
  <c r="B13" i="28"/>
  <c r="B8" i="28"/>
  <c r="B22" i="28" l="1"/>
  <c r="D36" i="26"/>
  <c r="E30" i="26"/>
  <c r="D31" i="26"/>
  <c r="D35" i="26" l="1"/>
  <c r="D30" i="26"/>
  <c r="M130" i="9" l="1"/>
  <c r="L130" i="9" s="1"/>
  <c r="L131" i="9"/>
  <c r="M124" i="9"/>
  <c r="L124" i="9" s="1"/>
  <c r="L125" i="9"/>
  <c r="L119" i="9"/>
  <c r="M118" i="9"/>
  <c r="L117" i="9"/>
  <c r="M116" i="9"/>
  <c r="L115" i="9"/>
  <c r="M114" i="9"/>
  <c r="L114" i="9" s="1"/>
  <c r="M111" i="9"/>
  <c r="L112" i="9"/>
  <c r="M93" i="9"/>
  <c r="L95" i="9"/>
  <c r="M81" i="9"/>
  <c r="L82" i="9"/>
  <c r="M79" i="9"/>
  <c r="L80" i="9"/>
  <c r="M77" i="9"/>
  <c r="L78" i="9"/>
  <c r="M75" i="9"/>
  <c r="M73" i="9"/>
  <c r="L76" i="9"/>
  <c r="L74" i="9"/>
  <c r="L72" i="9"/>
  <c r="M71" i="9"/>
  <c r="L71" i="9"/>
  <c r="M20" i="9"/>
  <c r="L23" i="9"/>
  <c r="H192" i="5"/>
  <c r="I191" i="5"/>
  <c r="H191" i="5" s="1"/>
  <c r="H166" i="5"/>
  <c r="I165" i="5"/>
  <c r="H165" i="5" s="1"/>
  <c r="H163" i="5"/>
  <c r="I162" i="5"/>
  <c r="I161" i="5" s="1"/>
  <c r="H160" i="5"/>
  <c r="I159" i="5"/>
  <c r="I158" i="5" s="1"/>
  <c r="I114" i="5"/>
  <c r="H114" i="5" s="1"/>
  <c r="H57" i="5"/>
  <c r="I56" i="5"/>
  <c r="I55" i="5" s="1"/>
  <c r="I54" i="5" s="1"/>
  <c r="K63" i="3"/>
  <c r="H41" i="5"/>
  <c r="H32" i="5"/>
  <c r="I29" i="5"/>
  <c r="H29" i="5" s="1"/>
  <c r="I26" i="5"/>
  <c r="H26" i="5" s="1"/>
  <c r="I25" i="5"/>
  <c r="K251" i="3"/>
  <c r="K250" i="3" s="1"/>
  <c r="K249" i="3" s="1"/>
  <c r="K248" i="3" s="1"/>
  <c r="K247" i="3" s="1"/>
  <c r="J252" i="3"/>
  <c r="J239" i="3"/>
  <c r="K238" i="3"/>
  <c r="K237" i="3" s="1"/>
  <c r="K236" i="3" s="1"/>
  <c r="K235" i="3" s="1"/>
  <c r="J228" i="3"/>
  <c r="J231" i="3"/>
  <c r="J234" i="3"/>
  <c r="K227" i="3"/>
  <c r="K226" i="3" s="1"/>
  <c r="K233" i="3"/>
  <c r="K230" i="3"/>
  <c r="K229" i="3" s="1"/>
  <c r="K211" i="3"/>
  <c r="K210" i="3" s="1"/>
  <c r="J212" i="3"/>
  <c r="K172" i="3"/>
  <c r="J173" i="3"/>
  <c r="J146" i="3"/>
  <c r="J143" i="3"/>
  <c r="J140" i="3"/>
  <c r="K145" i="3"/>
  <c r="K144" i="3" s="1"/>
  <c r="K142" i="3"/>
  <c r="K141" i="3" s="1"/>
  <c r="K139" i="3"/>
  <c r="K138" i="3" s="1"/>
  <c r="J135" i="3"/>
  <c r="J132" i="3"/>
  <c r="J129" i="3"/>
  <c r="K134" i="3"/>
  <c r="K133" i="3" s="1"/>
  <c r="K131" i="3"/>
  <c r="K130" i="3" s="1"/>
  <c r="K128" i="3"/>
  <c r="K127" i="3" s="1"/>
  <c r="J32" i="3"/>
  <c r="K31" i="3"/>
  <c r="H56" i="5" l="1"/>
  <c r="I164" i="5"/>
  <c r="H164" i="5" s="1"/>
  <c r="L111" i="9"/>
  <c r="L77" i="9"/>
  <c r="L118" i="9"/>
  <c r="L116" i="9"/>
  <c r="L81" i="9"/>
  <c r="L79" i="9"/>
  <c r="L75" i="9"/>
  <c r="L73" i="9"/>
  <c r="J230" i="3"/>
  <c r="H158" i="5"/>
  <c r="I31" i="5"/>
  <c r="I30" i="5" s="1"/>
  <c r="H30" i="5" s="1"/>
  <c r="H159" i="5"/>
  <c r="H161" i="5"/>
  <c r="H162" i="5"/>
  <c r="I113" i="5"/>
  <c r="I112" i="5" s="1"/>
  <c r="I111" i="5" s="1"/>
  <c r="H54" i="5"/>
  <c r="I28" i="5"/>
  <c r="H28" i="5" s="1"/>
  <c r="J233" i="3"/>
  <c r="H25" i="5"/>
  <c r="I24" i="5"/>
  <c r="J238" i="3"/>
  <c r="J142" i="3"/>
  <c r="J229" i="3"/>
  <c r="J172" i="3"/>
  <c r="J144" i="3"/>
  <c r="J251" i="3"/>
  <c r="J235" i="3"/>
  <c r="J237" i="3"/>
  <c r="J236" i="3"/>
  <c r="K232" i="3"/>
  <c r="J232" i="3" s="1"/>
  <c r="J226" i="3"/>
  <c r="J227" i="3"/>
  <c r="J211" i="3"/>
  <c r="J210" i="3"/>
  <c r="K209" i="3"/>
  <c r="J209" i="3" s="1"/>
  <c r="K137" i="3"/>
  <c r="J138" i="3"/>
  <c r="J139" i="3"/>
  <c r="J145" i="3"/>
  <c r="J141" i="3"/>
  <c r="J127" i="3"/>
  <c r="J133" i="3"/>
  <c r="J134" i="3"/>
  <c r="K126" i="3"/>
  <c r="K125" i="3" s="1"/>
  <c r="K124" i="3" s="1"/>
  <c r="J131" i="3"/>
  <c r="J130" i="3"/>
  <c r="J128" i="3"/>
  <c r="C13" i="27"/>
  <c r="C23" i="27" s="1"/>
  <c r="I157" i="5" l="1"/>
  <c r="I27" i="5"/>
  <c r="H27" i="5" s="1"/>
  <c r="J126" i="3"/>
  <c r="H31" i="5"/>
  <c r="H157" i="5"/>
  <c r="H111" i="5"/>
  <c r="H113" i="5"/>
  <c r="H112" i="5"/>
  <c r="H55" i="5"/>
  <c r="H24" i="5"/>
  <c r="I23" i="5"/>
  <c r="K225" i="3"/>
  <c r="K224" i="3" s="1"/>
  <c r="J250" i="3"/>
  <c r="J225" i="3" l="1"/>
  <c r="I22" i="5"/>
  <c r="H23" i="5"/>
  <c r="J249" i="3"/>
  <c r="K223" i="3"/>
  <c r="J223" i="3" s="1"/>
  <c r="J224" i="3"/>
  <c r="J137" i="3"/>
  <c r="J124" i="3"/>
  <c r="J125" i="3"/>
  <c r="I21" i="5" l="1"/>
  <c r="H21" i="5" s="1"/>
  <c r="H22" i="5"/>
  <c r="J247" i="3"/>
  <c r="J248" i="3"/>
  <c r="D44" i="26"/>
  <c r="D41" i="26"/>
  <c r="D40" i="26"/>
  <c r="D39" i="26"/>
  <c r="D34" i="26"/>
  <c r="D29" i="26"/>
  <c r="D28" i="26"/>
  <c r="D26" i="26"/>
  <c r="D24" i="26"/>
  <c r="D23" i="26"/>
  <c r="D22" i="26"/>
  <c r="D21" i="26"/>
  <c r="D20" i="26"/>
  <c r="D18" i="26"/>
  <c r="D17" i="26"/>
  <c r="D16" i="26"/>
  <c r="D15" i="26"/>
  <c r="D13" i="26"/>
  <c r="D12" i="26"/>
  <c r="D11" i="26"/>
  <c r="E38" i="26"/>
  <c r="D38" i="26" s="1"/>
  <c r="E33" i="26"/>
  <c r="E27" i="26"/>
  <c r="D27" i="26" s="1"/>
  <c r="E25" i="26"/>
  <c r="D25" i="26" s="1"/>
  <c r="E19" i="26"/>
  <c r="D19" i="26" s="1"/>
  <c r="E14" i="26"/>
  <c r="D14" i="26" s="1"/>
  <c r="E10" i="26"/>
  <c r="E9" i="26" s="1"/>
  <c r="E32" i="26" l="1"/>
  <c r="D32" i="26" s="1"/>
  <c r="E8" i="26"/>
  <c r="E45" i="26" s="1"/>
  <c r="D42" i="26"/>
  <c r="D33" i="26"/>
  <c r="D9" i="26"/>
  <c r="D10" i="26"/>
  <c r="D8" i="26" l="1"/>
  <c r="D45" i="26"/>
  <c r="M68" i="9"/>
  <c r="L68" i="9" s="1"/>
  <c r="L69" i="9"/>
  <c r="F23" i="7"/>
  <c r="E25" i="7"/>
  <c r="H174" i="5"/>
  <c r="I173" i="5"/>
  <c r="I172" i="5" s="1"/>
  <c r="I110" i="5"/>
  <c r="K208" i="3"/>
  <c r="J122" i="3"/>
  <c r="K121" i="3"/>
  <c r="K120" i="3" s="1"/>
  <c r="M67" i="9" l="1"/>
  <c r="L67" i="9" s="1"/>
  <c r="H172" i="5"/>
  <c r="I171" i="5"/>
  <c r="H171" i="5" s="1"/>
  <c r="H173" i="5"/>
  <c r="J121" i="3"/>
  <c r="K119" i="3"/>
  <c r="K118" i="3" l="1"/>
  <c r="K117" i="3" s="1"/>
  <c r="J119" i="3"/>
  <c r="J120" i="3"/>
  <c r="J117" i="3" l="1"/>
  <c r="J118" i="3"/>
  <c r="L139" i="9" l="1"/>
  <c r="L135" i="9"/>
  <c r="L129" i="9"/>
  <c r="L123" i="9"/>
  <c r="L121" i="9"/>
  <c r="L110" i="9"/>
  <c r="L108" i="9"/>
  <c r="L106" i="9"/>
  <c r="L103" i="9"/>
  <c r="L101" i="9"/>
  <c r="L99" i="9"/>
  <c r="L94" i="9"/>
  <c r="L92" i="9"/>
  <c r="L89" i="9"/>
  <c r="L87" i="9"/>
  <c r="L84" i="9"/>
  <c r="L66" i="9"/>
  <c r="L64" i="9"/>
  <c r="L62" i="9"/>
  <c r="L58" i="9"/>
  <c r="L56" i="9"/>
  <c r="L53" i="9"/>
  <c r="L50" i="9"/>
  <c r="L46" i="9"/>
  <c r="L42" i="9"/>
  <c r="L40" i="9"/>
  <c r="L39" i="9"/>
  <c r="L38" i="9"/>
  <c r="L35" i="9"/>
  <c r="L32" i="9"/>
  <c r="L29" i="9"/>
  <c r="L27" i="9"/>
  <c r="L24" i="9"/>
  <c r="L22" i="9"/>
  <c r="L21" i="9"/>
  <c r="L18" i="9"/>
  <c r="L15" i="9"/>
  <c r="M138" i="9"/>
  <c r="L138" i="9" s="1"/>
  <c r="M134" i="9"/>
  <c r="M133" i="9" s="1"/>
  <c r="M132" i="9" s="1"/>
  <c r="N128" i="9"/>
  <c r="N127" i="9" s="1"/>
  <c r="N126" i="9" s="1"/>
  <c r="M128" i="9"/>
  <c r="M122" i="9"/>
  <c r="L122" i="9" s="1"/>
  <c r="M120" i="9"/>
  <c r="M113" i="9" s="1"/>
  <c r="M109" i="9"/>
  <c r="M107" i="9"/>
  <c r="L107" i="9" s="1"/>
  <c r="M105" i="9"/>
  <c r="M102" i="9"/>
  <c r="M100" i="9"/>
  <c r="L100" i="9" s="1"/>
  <c r="M98" i="9"/>
  <c r="L98" i="9" s="1"/>
  <c r="L93" i="9"/>
  <c r="M91" i="9"/>
  <c r="L91" i="9" s="1"/>
  <c r="M88" i="9"/>
  <c r="M86" i="9"/>
  <c r="L86" i="9" s="1"/>
  <c r="M83" i="9"/>
  <c r="M65" i="9"/>
  <c r="L65" i="9" s="1"/>
  <c r="M63" i="9"/>
  <c r="L63" i="9" s="1"/>
  <c r="M61" i="9"/>
  <c r="L61" i="9" s="1"/>
  <c r="M57" i="9"/>
  <c r="L57" i="9" s="1"/>
  <c r="M55" i="9"/>
  <c r="M52" i="9"/>
  <c r="L52" i="9" s="1"/>
  <c r="N49" i="9"/>
  <c r="N48" i="9" s="1"/>
  <c r="N47" i="9" s="1"/>
  <c r="M49" i="9"/>
  <c r="M48" i="9" s="1"/>
  <c r="N45" i="9"/>
  <c r="N44" i="9" s="1"/>
  <c r="N43" i="9" s="1"/>
  <c r="M45" i="9"/>
  <c r="M44" i="9" s="1"/>
  <c r="M43" i="9" s="1"/>
  <c r="M41" i="9"/>
  <c r="M36" i="9" s="1"/>
  <c r="M37" i="9"/>
  <c r="L37" i="9" s="1"/>
  <c r="M34" i="9"/>
  <c r="M33" i="9" s="1"/>
  <c r="L33" i="9" s="1"/>
  <c r="M31" i="9"/>
  <c r="L31" i="9" s="1"/>
  <c r="M28" i="9"/>
  <c r="L28" i="9" s="1"/>
  <c r="M26" i="9"/>
  <c r="M19" i="9"/>
  <c r="L19" i="9" s="1"/>
  <c r="M17" i="9"/>
  <c r="L17" i="9" s="1"/>
  <c r="M14" i="9"/>
  <c r="M13" i="9" s="1"/>
  <c r="L13" i="9" s="1"/>
  <c r="K128" i="9"/>
  <c r="K127" i="9" s="1"/>
  <c r="K126" i="9" s="1"/>
  <c r="K49" i="9"/>
  <c r="K48" i="9" s="1"/>
  <c r="K47" i="9" s="1"/>
  <c r="K45" i="9"/>
  <c r="K44" i="9" s="1"/>
  <c r="K43" i="9" s="1"/>
  <c r="E38" i="7"/>
  <c r="E36" i="7"/>
  <c r="E34" i="7"/>
  <c r="E32" i="7"/>
  <c r="E31" i="7"/>
  <c r="E30" i="7"/>
  <c r="E28" i="7"/>
  <c r="E27" i="7"/>
  <c r="E26" i="7"/>
  <c r="E24" i="7"/>
  <c r="E23" i="7"/>
  <c r="E22" i="7"/>
  <c r="E21" i="7"/>
  <c r="E20" i="7"/>
  <c r="E18" i="7"/>
  <c r="E16" i="7"/>
  <c r="E15" i="7"/>
  <c r="E14" i="7"/>
  <c r="E13" i="7"/>
  <c r="E12" i="7"/>
  <c r="E11" i="7"/>
  <c r="E10" i="7"/>
  <c r="F37" i="7"/>
  <c r="E37" i="7" s="1"/>
  <c r="F35" i="7"/>
  <c r="E35" i="7" s="1"/>
  <c r="F33" i="7"/>
  <c r="E33" i="7" s="1"/>
  <c r="F29" i="7"/>
  <c r="F19" i="7"/>
  <c r="E19" i="7" s="1"/>
  <c r="F17" i="7"/>
  <c r="E17" i="7" s="1"/>
  <c r="F9" i="7"/>
  <c r="H190" i="5"/>
  <c r="H186" i="5"/>
  <c r="H182" i="5"/>
  <c r="H178" i="5"/>
  <c r="H170" i="5"/>
  <c r="H155" i="5"/>
  <c r="H150" i="5"/>
  <c r="H147" i="5"/>
  <c r="H143" i="5"/>
  <c r="H140" i="5"/>
  <c r="H135" i="5"/>
  <c r="H130" i="5"/>
  <c r="H127" i="5"/>
  <c r="H124" i="5"/>
  <c r="H120" i="5"/>
  <c r="H110" i="5"/>
  <c r="H106" i="5"/>
  <c r="H101" i="5"/>
  <c r="H96" i="5"/>
  <c r="H91" i="5"/>
  <c r="H85" i="5"/>
  <c r="H81" i="5"/>
  <c r="H78" i="5"/>
  <c r="H73" i="5"/>
  <c r="H68" i="5"/>
  <c r="H64" i="5"/>
  <c r="H60" i="5"/>
  <c r="H53" i="5"/>
  <c r="H51" i="5"/>
  <c r="H49" i="5"/>
  <c r="H45" i="5"/>
  <c r="H42" i="5"/>
  <c r="H39" i="5"/>
  <c r="H37" i="5"/>
  <c r="H20" i="5"/>
  <c r="H16" i="5"/>
  <c r="H13" i="5"/>
  <c r="I189" i="5"/>
  <c r="I185" i="5"/>
  <c r="I184" i="5" s="1"/>
  <c r="I183" i="5" s="1"/>
  <c r="H183" i="5" s="1"/>
  <c r="I181" i="5"/>
  <c r="I180" i="5" s="1"/>
  <c r="I179" i="5" s="1"/>
  <c r="H179" i="5" s="1"/>
  <c r="I177" i="5"/>
  <c r="I176" i="5" s="1"/>
  <c r="H176" i="5" s="1"/>
  <c r="I169" i="5"/>
  <c r="H169" i="5" s="1"/>
  <c r="I154" i="5"/>
  <c r="I153" i="5" s="1"/>
  <c r="I149" i="5"/>
  <c r="H149" i="5" s="1"/>
  <c r="I146" i="5"/>
  <c r="I145" i="5" s="1"/>
  <c r="I142" i="5"/>
  <c r="I141" i="5" s="1"/>
  <c r="H141" i="5" s="1"/>
  <c r="I139" i="5"/>
  <c r="I138" i="5" s="1"/>
  <c r="H138" i="5" s="1"/>
  <c r="I134" i="5"/>
  <c r="I133" i="5" s="1"/>
  <c r="I132" i="5" s="1"/>
  <c r="I131" i="5" s="1"/>
  <c r="I129" i="5"/>
  <c r="I128" i="5" s="1"/>
  <c r="H128" i="5" s="1"/>
  <c r="I126" i="5"/>
  <c r="I125" i="5" s="1"/>
  <c r="H125" i="5" s="1"/>
  <c r="I123" i="5"/>
  <c r="I122" i="5" s="1"/>
  <c r="I119" i="5"/>
  <c r="I118" i="5" s="1"/>
  <c r="I117" i="5" s="1"/>
  <c r="I109" i="5"/>
  <c r="I108" i="5" s="1"/>
  <c r="I107" i="5" s="1"/>
  <c r="I105" i="5"/>
  <c r="I104" i="5" s="1"/>
  <c r="I103" i="5" s="1"/>
  <c r="I100" i="5"/>
  <c r="I99" i="5" s="1"/>
  <c r="I98" i="5" s="1"/>
  <c r="I97" i="5" s="1"/>
  <c r="I95" i="5"/>
  <c r="I94" i="5" s="1"/>
  <c r="I93" i="5" s="1"/>
  <c r="I92" i="5" s="1"/>
  <c r="I90" i="5"/>
  <c r="I89" i="5" s="1"/>
  <c r="I88" i="5" s="1"/>
  <c r="I87" i="5" s="1"/>
  <c r="I84" i="5"/>
  <c r="I83" i="5" s="1"/>
  <c r="I82" i="5" s="1"/>
  <c r="H82" i="5" s="1"/>
  <c r="I80" i="5"/>
  <c r="I79" i="5" s="1"/>
  <c r="H79" i="5" s="1"/>
  <c r="I77" i="5"/>
  <c r="I76" i="5" s="1"/>
  <c r="H76" i="5" s="1"/>
  <c r="I72" i="5"/>
  <c r="I71" i="5" s="1"/>
  <c r="I70" i="5" s="1"/>
  <c r="I69" i="5" s="1"/>
  <c r="I67" i="5"/>
  <c r="I66" i="5" s="1"/>
  <c r="I65" i="5" s="1"/>
  <c r="H65" i="5" s="1"/>
  <c r="I63" i="5"/>
  <c r="I62" i="5" s="1"/>
  <c r="I61" i="5" s="1"/>
  <c r="I59" i="5"/>
  <c r="I58" i="5" s="1"/>
  <c r="H58" i="5" s="1"/>
  <c r="H52" i="5"/>
  <c r="H50" i="5"/>
  <c r="I44" i="5"/>
  <c r="H44" i="5" s="1"/>
  <c r="H40" i="5"/>
  <c r="H36" i="5"/>
  <c r="I19" i="5"/>
  <c r="H19" i="5" s="1"/>
  <c r="I15" i="5"/>
  <c r="I14" i="5" s="1"/>
  <c r="H14" i="5" s="1"/>
  <c r="I12" i="5"/>
  <c r="I11" i="5" s="1"/>
  <c r="J266" i="3"/>
  <c r="J259" i="3"/>
  <c r="J246" i="3"/>
  <c r="J222" i="3"/>
  <c r="J218" i="3"/>
  <c r="J208" i="3"/>
  <c r="J203" i="3"/>
  <c r="J198" i="3"/>
  <c r="J191" i="3"/>
  <c r="J186" i="3"/>
  <c r="J181" i="3"/>
  <c r="J171" i="3"/>
  <c r="J166" i="3"/>
  <c r="J160" i="3"/>
  <c r="J156" i="3"/>
  <c r="J150" i="3"/>
  <c r="J116" i="3"/>
  <c r="J112" i="3"/>
  <c r="J109" i="3"/>
  <c r="J102" i="3"/>
  <c r="J99" i="3"/>
  <c r="J92" i="3"/>
  <c r="J86" i="3"/>
  <c r="J78" i="3"/>
  <c r="J72" i="3"/>
  <c r="J66" i="3"/>
  <c r="J64" i="3"/>
  <c r="J62" i="3"/>
  <c r="J56" i="3"/>
  <c r="J50" i="3"/>
  <c r="J44" i="3"/>
  <c r="J39" i="3"/>
  <c r="J33" i="3"/>
  <c r="J30" i="3"/>
  <c r="J28" i="3"/>
  <c r="J22" i="3"/>
  <c r="J16" i="3"/>
  <c r="K265" i="3"/>
  <c r="K264" i="3" s="1"/>
  <c r="K263" i="3" s="1"/>
  <c r="K262" i="3" s="1"/>
  <c r="K261" i="3" s="1"/>
  <c r="K260" i="3" s="1"/>
  <c r="K258" i="3"/>
  <c r="K257" i="3" s="1"/>
  <c r="K256" i="3" s="1"/>
  <c r="K255" i="3" s="1"/>
  <c r="K254" i="3" s="1"/>
  <c r="K253" i="3" s="1"/>
  <c r="K245" i="3"/>
  <c r="K244" i="3" s="1"/>
  <c r="K243" i="3" s="1"/>
  <c r="K242" i="3" s="1"/>
  <c r="K241" i="3" s="1"/>
  <c r="K240" i="3" s="1"/>
  <c r="K221" i="3"/>
  <c r="K220" i="3" s="1"/>
  <c r="K219" i="3" s="1"/>
  <c r="K217" i="3"/>
  <c r="K207" i="3"/>
  <c r="K206" i="3" s="1"/>
  <c r="K205" i="3" s="1"/>
  <c r="K204" i="3" s="1"/>
  <c r="K202" i="3"/>
  <c r="K201" i="3" s="1"/>
  <c r="K200" i="3" s="1"/>
  <c r="K199" i="3" s="1"/>
  <c r="K197" i="3"/>
  <c r="K196" i="3" s="1"/>
  <c r="K195" i="3" s="1"/>
  <c r="K194" i="3" s="1"/>
  <c r="K190" i="3"/>
  <c r="K189" i="3" s="1"/>
  <c r="K188" i="3" s="1"/>
  <c r="K187" i="3" s="1"/>
  <c r="K185" i="3"/>
  <c r="K184" i="3" s="1"/>
  <c r="K183" i="3" s="1"/>
  <c r="K182" i="3" s="1"/>
  <c r="K180" i="3"/>
  <c r="K179" i="3" s="1"/>
  <c r="K178" i="3" s="1"/>
  <c r="K177" i="3" s="1"/>
  <c r="K176" i="3" s="1"/>
  <c r="K170" i="3"/>
  <c r="K169" i="3" s="1"/>
  <c r="K165" i="3"/>
  <c r="K159" i="3"/>
  <c r="K158" i="3" s="1"/>
  <c r="K157" i="3" s="1"/>
  <c r="K155" i="3"/>
  <c r="K149" i="3"/>
  <c r="K148" i="3" s="1"/>
  <c r="K147" i="3" s="1"/>
  <c r="K115" i="3"/>
  <c r="K114" i="3" s="1"/>
  <c r="K111" i="3"/>
  <c r="K110" i="3" s="1"/>
  <c r="K108" i="3"/>
  <c r="K107" i="3" s="1"/>
  <c r="K101" i="3"/>
  <c r="K100" i="3" s="1"/>
  <c r="K98" i="3"/>
  <c r="K97" i="3" s="1"/>
  <c r="K91" i="3"/>
  <c r="K90" i="3" s="1"/>
  <c r="K89" i="3" s="1"/>
  <c r="K88" i="3" s="1"/>
  <c r="K87" i="3" s="1"/>
  <c r="K85" i="3"/>
  <c r="K84" i="3" s="1"/>
  <c r="K77" i="3"/>
  <c r="K76" i="3" s="1"/>
  <c r="K75" i="3" s="1"/>
  <c r="K74" i="3" s="1"/>
  <c r="K73" i="3" s="1"/>
  <c r="K71" i="3"/>
  <c r="K70" i="3" s="1"/>
  <c r="K69" i="3" s="1"/>
  <c r="K68" i="3" s="1"/>
  <c r="K67" i="3" s="1"/>
  <c r="K65" i="3"/>
  <c r="K61" i="3"/>
  <c r="K55" i="3"/>
  <c r="K54" i="3" s="1"/>
  <c r="K53" i="3" s="1"/>
  <c r="K52" i="3" s="1"/>
  <c r="K51" i="3" s="1"/>
  <c r="K49" i="3"/>
  <c r="K48" i="3" s="1"/>
  <c r="K47" i="3" s="1"/>
  <c r="K46" i="3" s="1"/>
  <c r="K45" i="3" s="1"/>
  <c r="K43" i="3"/>
  <c r="K42" i="3" s="1"/>
  <c r="K41" i="3" s="1"/>
  <c r="K40" i="3" s="1"/>
  <c r="K38" i="3"/>
  <c r="K37" i="3" s="1"/>
  <c r="K36" i="3" s="1"/>
  <c r="K35" i="3" s="1"/>
  <c r="K29" i="3"/>
  <c r="K27" i="3"/>
  <c r="K21" i="3"/>
  <c r="K20" i="3" s="1"/>
  <c r="K19" i="3" s="1"/>
  <c r="K18" i="3" s="1"/>
  <c r="K17" i="3" s="1"/>
  <c r="K15" i="3"/>
  <c r="K14" i="3" s="1"/>
  <c r="K13" i="3" s="1"/>
  <c r="K12" i="3" s="1"/>
  <c r="K11" i="3" s="1"/>
  <c r="I102" i="5" l="1"/>
  <c r="M16" i="9"/>
  <c r="L16" i="9" s="1"/>
  <c r="M127" i="9"/>
  <c r="M126" i="9" s="1"/>
  <c r="L126" i="9" s="1"/>
  <c r="H189" i="5"/>
  <c r="I188" i="5"/>
  <c r="I187" i="5" s="1"/>
  <c r="H187" i="5" s="1"/>
  <c r="L105" i="9"/>
  <c r="M104" i="9"/>
  <c r="L104" i="9" s="1"/>
  <c r="M25" i="9"/>
  <c r="L25" i="9" s="1"/>
  <c r="M51" i="9"/>
  <c r="L51" i="9" s="1"/>
  <c r="L83" i="9"/>
  <c r="M70" i="9"/>
  <c r="L70" i="9" s="1"/>
  <c r="K136" i="3"/>
  <c r="I47" i="5"/>
  <c r="I46" i="5" s="1"/>
  <c r="H46" i="5" s="1"/>
  <c r="I10" i="5"/>
  <c r="H10" i="5" s="1"/>
  <c r="L49" i="9"/>
  <c r="L36" i="9"/>
  <c r="M85" i="9"/>
  <c r="L85" i="9" s="1"/>
  <c r="L41" i="9"/>
  <c r="L113" i="9"/>
  <c r="H118" i="5"/>
  <c r="I137" i="5"/>
  <c r="H90" i="5"/>
  <c r="I43" i="5"/>
  <c r="H43" i="5" s="1"/>
  <c r="H126" i="5"/>
  <c r="H142" i="5"/>
  <c r="H184" i="5"/>
  <c r="L45" i="9"/>
  <c r="L43" i="9"/>
  <c r="L20" i="9"/>
  <c r="E29" i="7"/>
  <c r="H69" i="5"/>
  <c r="H107" i="5"/>
  <c r="H70" i="5"/>
  <c r="H131" i="5"/>
  <c r="H61" i="5"/>
  <c r="H97" i="5"/>
  <c r="K26" i="3"/>
  <c r="K25" i="3" s="1"/>
  <c r="K24" i="3" s="1"/>
  <c r="K23" i="3" s="1"/>
  <c r="J31" i="3"/>
  <c r="J155" i="3"/>
  <c r="J176" i="3"/>
  <c r="J165" i="3"/>
  <c r="J47" i="3"/>
  <c r="I35" i="5"/>
  <c r="H35" i="5" s="1"/>
  <c r="J68" i="3"/>
  <c r="J199" i="3"/>
  <c r="J100" i="3"/>
  <c r="K164" i="3"/>
  <c r="K163" i="3" s="1"/>
  <c r="K162" i="3" s="1"/>
  <c r="J162" i="3" s="1"/>
  <c r="J88" i="3"/>
  <c r="J170" i="3"/>
  <c r="J40" i="3"/>
  <c r="J110" i="3"/>
  <c r="I18" i="5"/>
  <c r="I17" i="5" s="1"/>
  <c r="H17" i="5" s="1"/>
  <c r="J11" i="3"/>
  <c r="J29" i="3"/>
  <c r="J43" i="3"/>
  <c r="J71" i="3"/>
  <c r="J157" i="3"/>
  <c r="J76" i="3"/>
  <c r="J63" i="3"/>
  <c r="J256" i="3"/>
  <c r="J73" i="3"/>
  <c r="J97" i="3"/>
  <c r="J253" i="3"/>
  <c r="J21" i="3"/>
  <c r="J35" i="3"/>
  <c r="J65" i="3"/>
  <c r="J87" i="3"/>
  <c r="J107" i="3"/>
  <c r="K154" i="3"/>
  <c r="K153" i="3" s="1"/>
  <c r="J153" i="3" s="1"/>
  <c r="J217" i="3"/>
  <c r="J260" i="3"/>
  <c r="J180" i="3"/>
  <c r="J55" i="3"/>
  <c r="J194" i="3"/>
  <c r="J14" i="3"/>
  <c r="J111" i="3"/>
  <c r="J201" i="3"/>
  <c r="L48" i="9"/>
  <c r="L132" i="9"/>
  <c r="M60" i="9"/>
  <c r="M90" i="9"/>
  <c r="M137" i="9"/>
  <c r="L26" i="9"/>
  <c r="L34" i="9"/>
  <c r="L120" i="9"/>
  <c r="M30" i="9"/>
  <c r="L30" i="9" s="1"/>
  <c r="L54" i="9"/>
  <c r="M97" i="9"/>
  <c r="L97" i="9" s="1"/>
  <c r="L14" i="9"/>
  <c r="L55" i="9"/>
  <c r="L88" i="9"/>
  <c r="L109" i="9"/>
  <c r="L133" i="9"/>
  <c r="L44" i="9"/>
  <c r="L102" i="9"/>
  <c r="L128" i="9"/>
  <c r="L134" i="9"/>
  <c r="H92" i="5"/>
  <c r="H94" i="5"/>
  <c r="H103" i="5"/>
  <c r="I152" i="5"/>
  <c r="H153" i="5"/>
  <c r="H87" i="5"/>
  <c r="H98" i="5"/>
  <c r="H134" i="5"/>
  <c r="H146" i="5"/>
  <c r="H154" i="5"/>
  <c r="I148" i="5"/>
  <c r="H148" i="5" s="1"/>
  <c r="I168" i="5"/>
  <c r="H38" i="5"/>
  <c r="H59" i="5"/>
  <c r="H63" i="5"/>
  <c r="H67" i="5"/>
  <c r="H71" i="5"/>
  <c r="H83" i="5"/>
  <c r="H95" i="5"/>
  <c r="H99" i="5"/>
  <c r="H119" i="5"/>
  <c r="H123" i="5"/>
  <c r="H139" i="5"/>
  <c r="H177" i="5"/>
  <c r="H181" i="5"/>
  <c r="H185" i="5"/>
  <c r="I121" i="5"/>
  <c r="H121" i="5" s="1"/>
  <c r="H62" i="5"/>
  <c r="H122" i="5"/>
  <c r="H180" i="5"/>
  <c r="H11" i="5"/>
  <c r="H15" i="5"/>
  <c r="H48" i="5"/>
  <c r="H72" i="5"/>
  <c r="H80" i="5"/>
  <c r="H84" i="5"/>
  <c r="H88" i="5"/>
  <c r="H100" i="5"/>
  <c r="H104" i="5"/>
  <c r="H108" i="5"/>
  <c r="H132" i="5"/>
  <c r="H66" i="5"/>
  <c r="I116" i="5"/>
  <c r="H12" i="5"/>
  <c r="H77" i="5"/>
  <c r="H89" i="5"/>
  <c r="H105" i="5"/>
  <c r="H109" i="5"/>
  <c r="H117" i="5"/>
  <c r="H129" i="5"/>
  <c r="H133" i="5"/>
  <c r="H145" i="5"/>
  <c r="J184" i="3"/>
  <c r="K113" i="3"/>
  <c r="J113" i="3" s="1"/>
  <c r="J114" i="3"/>
  <c r="J243" i="3"/>
  <c r="K83" i="3"/>
  <c r="J84" i="3"/>
  <c r="J159" i="3"/>
  <c r="J197" i="3"/>
  <c r="J264" i="3"/>
  <c r="J15" i="3"/>
  <c r="J85" i="3"/>
  <c r="J101" i="3"/>
  <c r="J177" i="3"/>
  <c r="J185" i="3"/>
  <c r="J257" i="3"/>
  <c r="J265" i="3"/>
  <c r="J51" i="3"/>
  <c r="J17" i="3"/>
  <c r="K60" i="3"/>
  <c r="J204" i="3"/>
  <c r="J12" i="3"/>
  <c r="J70" i="3"/>
  <c r="J74" i="3"/>
  <c r="J90" i="3"/>
  <c r="J98" i="3"/>
  <c r="J108" i="3"/>
  <c r="J178" i="3"/>
  <c r="J195" i="3"/>
  <c r="J244" i="3"/>
  <c r="J254" i="3"/>
  <c r="J258" i="3"/>
  <c r="J262" i="3"/>
  <c r="J38" i="3"/>
  <c r="J61" i="3"/>
  <c r="J219" i="3"/>
  <c r="J49" i="3"/>
  <c r="J77" i="3"/>
  <c r="J89" i="3"/>
  <c r="J115" i="3"/>
  <c r="J202" i="3"/>
  <c r="J261" i="3"/>
  <c r="J45" i="3"/>
  <c r="K168" i="3"/>
  <c r="K167" i="3" s="1"/>
  <c r="J167" i="3" s="1"/>
  <c r="J187" i="3"/>
  <c r="K216" i="3"/>
  <c r="J13" i="3"/>
  <c r="J75" i="3"/>
  <c r="J91" i="3"/>
  <c r="J158" i="3"/>
  <c r="J179" i="3"/>
  <c r="J190" i="3"/>
  <c r="J196" i="3"/>
  <c r="J200" i="3"/>
  <c r="J206" i="3"/>
  <c r="J245" i="3"/>
  <c r="J255" i="3"/>
  <c r="J263" i="3"/>
  <c r="J220" i="3"/>
  <c r="J221" i="3"/>
  <c r="J207" i="3"/>
  <c r="K193" i="3"/>
  <c r="J205" i="3"/>
  <c r="J188" i="3"/>
  <c r="J189" i="3"/>
  <c r="J149" i="3"/>
  <c r="J148" i="3"/>
  <c r="J147" i="3"/>
  <c r="J48" i="3"/>
  <c r="J52" i="3"/>
  <c r="J20" i="3"/>
  <c r="J41" i="3"/>
  <c r="J53" i="3"/>
  <c r="J69" i="3"/>
  <c r="J18" i="3"/>
  <c r="J19" i="3"/>
  <c r="J36" i="3"/>
  <c r="J37" i="3"/>
  <c r="J42" i="3"/>
  <c r="J46" i="3"/>
  <c r="J54" i="3"/>
  <c r="J27" i="3"/>
  <c r="N140" i="9"/>
  <c r="N11" i="9"/>
  <c r="K140" i="9"/>
  <c r="K11" i="9"/>
  <c r="F39" i="7"/>
  <c r="E9" i="7"/>
  <c r="I75" i="5"/>
  <c r="I175" i="5"/>
  <c r="H175" i="5" s="1"/>
  <c r="K34" i="3"/>
  <c r="K175" i="3"/>
  <c r="K96" i="3"/>
  <c r="K95" i="3" s="1"/>
  <c r="K106" i="3"/>
  <c r="L127" i="9" l="1"/>
  <c r="H47" i="5"/>
  <c r="K123" i="3"/>
  <c r="J123" i="3" s="1"/>
  <c r="J136" i="3"/>
  <c r="H188" i="5"/>
  <c r="I34" i="5"/>
  <c r="I33" i="5" s="1"/>
  <c r="H33" i="5" s="1"/>
  <c r="M96" i="9"/>
  <c r="L96" i="9" s="1"/>
  <c r="K152" i="3"/>
  <c r="K151" i="3" s="1"/>
  <c r="J151" i="3" s="1"/>
  <c r="L90" i="9"/>
  <c r="M59" i="9"/>
  <c r="J169" i="3"/>
  <c r="J154" i="3"/>
  <c r="J23" i="3"/>
  <c r="H93" i="5"/>
  <c r="I9" i="5"/>
  <c r="H9" i="5" s="1"/>
  <c r="H18" i="5"/>
  <c r="J183" i="3"/>
  <c r="J182" i="3"/>
  <c r="K161" i="3"/>
  <c r="J161" i="3" s="1"/>
  <c r="J26" i="3"/>
  <c r="J163" i="3"/>
  <c r="J164" i="3"/>
  <c r="J24" i="3"/>
  <c r="J25" i="3"/>
  <c r="M47" i="9"/>
  <c r="L47" i="9" s="1"/>
  <c r="L137" i="9"/>
  <c r="M136" i="9"/>
  <c r="L136" i="9" s="1"/>
  <c r="L60" i="9"/>
  <c r="M12" i="9"/>
  <c r="L12" i="9" s="1"/>
  <c r="H115" i="5"/>
  <c r="H116" i="5"/>
  <c r="I74" i="5"/>
  <c r="H74" i="5" s="1"/>
  <c r="H75" i="5"/>
  <c r="H137" i="5"/>
  <c r="I86" i="5"/>
  <c r="H102" i="5"/>
  <c r="I167" i="5"/>
  <c r="I156" i="5" s="1"/>
  <c r="H168" i="5"/>
  <c r="I144" i="5"/>
  <c r="I151" i="5"/>
  <c r="H151" i="5" s="1"/>
  <c r="H152" i="5"/>
  <c r="J34" i="3"/>
  <c r="J96" i="3"/>
  <c r="K215" i="3"/>
  <c r="J216" i="3"/>
  <c r="K59" i="3"/>
  <c r="J60" i="3"/>
  <c r="J242" i="3"/>
  <c r="K105" i="3"/>
  <c r="J106" i="3"/>
  <c r="J168" i="3"/>
  <c r="K82" i="3"/>
  <c r="J83" i="3"/>
  <c r="K192" i="3"/>
  <c r="J192" i="3" s="1"/>
  <c r="J193" i="3"/>
  <c r="J175" i="3"/>
  <c r="J67" i="3"/>
  <c r="E39" i="7"/>
  <c r="H86" i="5" l="1"/>
  <c r="H34" i="5"/>
  <c r="M11" i="9"/>
  <c r="L11" i="9" s="1"/>
  <c r="J152" i="3"/>
  <c r="M140" i="9"/>
  <c r="L140" i="9" s="1"/>
  <c r="L59" i="9"/>
  <c r="H156" i="5"/>
  <c r="H167" i="5"/>
  <c r="H144" i="5"/>
  <c r="I136" i="5"/>
  <c r="H136" i="5" s="1"/>
  <c r="K81" i="3"/>
  <c r="J82" i="3"/>
  <c r="K58" i="3"/>
  <c r="K57" i="3" s="1"/>
  <c r="J59" i="3"/>
  <c r="K94" i="3"/>
  <c r="J95" i="3"/>
  <c r="K104" i="3"/>
  <c r="J105" i="3"/>
  <c r="J240" i="3"/>
  <c r="J241" i="3"/>
  <c r="J215" i="3"/>
  <c r="K214" i="3"/>
  <c r="K213" i="3" s="1"/>
  <c r="I193" i="5" l="1"/>
  <c r="H193" i="5" s="1"/>
  <c r="J214" i="3"/>
  <c r="J58" i="3"/>
  <c r="K93" i="3"/>
  <c r="J94" i="3"/>
  <c r="J104" i="3"/>
  <c r="K103" i="3"/>
  <c r="J103" i="3" s="1"/>
  <c r="K80" i="3"/>
  <c r="J80" i="3" s="1"/>
  <c r="J81" i="3"/>
  <c r="K79" i="3" l="1"/>
  <c r="J79" i="3" s="1"/>
  <c r="J93" i="3"/>
  <c r="J213" i="3"/>
  <c r="K174" i="3"/>
  <c r="J174" i="3" s="1"/>
  <c r="J57" i="3"/>
  <c r="K10" i="3"/>
  <c r="K267" i="3" l="1"/>
  <c r="J10" i="3"/>
  <c r="J267" i="3" l="1"/>
</calcChain>
</file>

<file path=xl/sharedStrings.xml><?xml version="1.0" encoding="utf-8"?>
<sst xmlns="http://schemas.openxmlformats.org/spreadsheetml/2006/main" count="4523" uniqueCount="386">
  <si>
    <t>тыс. руб.</t>
  </si>
  <si>
    <t>Наименование</t>
  </si>
  <si>
    <t>Рз</t>
  </si>
  <si>
    <t>Пр</t>
  </si>
  <si>
    <t>КЦСР</t>
  </si>
  <si>
    <t>КВР</t>
  </si>
  <si>
    <t>МП</t>
  </si>
  <si>
    <t>ПП</t>
  </si>
  <si>
    <t>НР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</si>
  <si>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</si>
  <si>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</si>
  <si>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</si>
  <si>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Иные бюджетные ассигнования</t>
  </si>
  <si>
    <t>Резервные фонды</t>
  </si>
  <si>
    <t>Резервные средства</t>
  </si>
  <si>
    <t>Другие общегосударственные вопросы</t>
  </si>
  <si>
    <t>Прочие мероприятия органов местного самоуправления</t>
  </si>
  <si>
    <t>Расходы на выплаты персоналу казенных учреждений</t>
  </si>
  <si>
    <t xml:space="preserve">Национальная оборона </t>
  </si>
  <si>
    <t>Мобилизационная  и вневойсковая подготовка</t>
  </si>
  <si>
    <t>Непрограммные расходы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</si>
  <si>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</si>
  <si>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</si>
  <si>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</si>
  <si>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Связь и информатика</t>
  </si>
  <si>
    <t>Услуги в области информационных технологий</t>
  </si>
  <si>
    <t>Жилищно-коммунальное хозяйство</t>
  </si>
  <si>
    <t>Жилищное хозяйство</t>
  </si>
  <si>
    <t>Подпрограмма «Обеспечение равных прав потребителей на получение энергетических ресурсов»</t>
  </si>
  <si>
    <t>Коммунальное хозяйство</t>
  </si>
  <si>
    <t>Благоустройство</t>
  </si>
  <si>
    <t>Социальная политика</t>
  </si>
  <si>
    <t>Пенсионное обеспечение</t>
  </si>
  <si>
    <t>Социальное обеспечение и иные выплаты населению</t>
  </si>
  <si>
    <t>Межбюджетные трансферты</t>
  </si>
  <si>
    <t>ВСЕГО РАСХОДОВ</t>
  </si>
  <si>
    <t xml:space="preserve">                   </t>
  </si>
  <si>
    <t xml:space="preserve">  </t>
  </si>
  <si>
    <t>01</t>
  </si>
  <si>
    <t>00</t>
  </si>
  <si>
    <t>000</t>
  </si>
  <si>
    <t>02</t>
  </si>
  <si>
    <t>0</t>
  </si>
  <si>
    <t>04</t>
  </si>
  <si>
    <t>1</t>
  </si>
  <si>
    <t>03</t>
  </si>
  <si>
    <t>09</t>
  </si>
  <si>
    <t>05</t>
  </si>
  <si>
    <t>08</t>
  </si>
  <si>
    <t>13</t>
  </si>
  <si>
    <t>2</t>
  </si>
  <si>
    <t>200</t>
  </si>
  <si>
    <t>240</t>
  </si>
  <si>
    <t>4</t>
  </si>
  <si>
    <t>Подпрограмма "Содействие проведению капитального ремонта многоквартирных домов"</t>
  </si>
  <si>
    <t>50</t>
  </si>
  <si>
    <t>800</t>
  </si>
  <si>
    <t>870</t>
  </si>
  <si>
    <t>3</t>
  </si>
  <si>
    <t>14</t>
  </si>
  <si>
    <t>ППП</t>
  </si>
  <si>
    <t>Уплата прочих налогов, сборов и иных платежей</t>
  </si>
  <si>
    <t>Иные межбюджетные трансферты</t>
  </si>
  <si>
    <t>в т.ч.за счет субвенций</t>
  </si>
  <si>
    <t>Подпрограмма "Создание условий для обеспечения качественными коммунальными услугами"</t>
  </si>
  <si>
    <t>Иные закупки товаров, работ и услуг для обеспечения государственных (муниципальных) нужд</t>
  </si>
  <si>
    <t>100</t>
  </si>
  <si>
    <t>110</t>
  </si>
  <si>
    <t>00000</t>
  </si>
  <si>
    <t>Глава муниципального образования</t>
  </si>
  <si>
    <t>02030</t>
  </si>
  <si>
    <t>Расходы на выплаты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</si>
  <si>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</si>
  <si>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</si>
  <si>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02040</t>
  </si>
  <si>
    <t>850</t>
  </si>
  <si>
    <t>11</t>
  </si>
  <si>
    <t>Основное мероприятие "Управление Резервным фондом сельского поселения Саранпауль"</t>
  </si>
  <si>
    <t>22020</t>
  </si>
  <si>
    <t>99990</t>
  </si>
  <si>
    <t>10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</si>
  <si>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</si>
  <si>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</si>
  <si>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82300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</si>
  <si>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</si>
  <si>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</si>
  <si>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02400</t>
  </si>
  <si>
    <t>Расходы на обеспечение деятельности (оказание услуг) муниципальных учреждений учреждений</t>
  </si>
  <si>
    <t>00590</t>
  </si>
  <si>
    <t>Субвенции на осуществление первичного военного учета на территориях, где отсутствуют военные комиссариаты</t>
  </si>
  <si>
    <t>51180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</si>
  <si>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</si>
  <si>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D9300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</si>
  <si>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</si>
  <si>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Основное мероприятие "Сохранность автомобильных дорог общего пользования местного значения"</t>
  </si>
  <si>
    <t>20070</t>
  </si>
  <si>
    <t xml:space="preserve">Основное  мероприятие «Управление  и содержание общего имущества многоквартирных домов» </t>
  </si>
  <si>
    <t>810</t>
  </si>
  <si>
    <t>Основное мероприятие "Подготовка систем коммунальной инфраструктуры к осенне-зимнему периоду"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</si>
  <si>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</si>
  <si>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06</t>
  </si>
  <si>
    <t>500</t>
  </si>
  <si>
    <t>540</t>
  </si>
  <si>
    <t>ОМ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</si>
  <si>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</si>
  <si>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</si>
  <si>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Органы юстиции</t>
  </si>
  <si>
    <t>300</t>
  </si>
  <si>
    <t>9</t>
  </si>
  <si>
    <t>Администрация сельского поселения Саранпауль</t>
  </si>
  <si>
    <t>85060</t>
  </si>
  <si>
    <t>650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</si>
  <si>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</si>
  <si>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</si>
  <si>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89020</t>
  </si>
  <si>
    <t>Иные межбюджетные трансферты из бюджетов городских, сельских поселений в бюджет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</si>
  <si>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Основное мероприятие "Обеспечение выполнения полномочий и функций главы сельского поселения Саранпауль"</t>
  </si>
  <si>
    <t>Основное мероприятие "Обеспечение выполнения полномочий и функций администрации сельского поселения Саранпауль"</t>
  </si>
  <si>
    <t>S2300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</si>
  <si>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</si>
  <si>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</si>
  <si>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</si>
  <si>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20030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</si>
  <si>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</si>
  <si>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S5060</t>
  </si>
  <si>
    <t>12</t>
  </si>
  <si>
    <t>Другие вопросы в области национальной экономики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</si>
  <si>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</si>
  <si>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Реализация мероприятий (в случае если не предусмотрено по обособленным направлениям расходов)</t>
  </si>
  <si>
    <t>Подпрограмма "Обеспечение реализации муниципальной программы"</t>
  </si>
  <si>
    <t>Культура, кинематография</t>
  </si>
  <si>
    <t>Культура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</si>
  <si>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</si>
  <si>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</si>
  <si>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8</t>
  </si>
  <si>
    <t>Мобилизационная и вневойсковая подготовка</t>
  </si>
  <si>
    <t>Дорожное хозяйство (дорожные фонды)</t>
  </si>
  <si>
    <t>Иные межбюджетные трансферты из бюджетов городских, сельских поселений в бюджет муниципального района на осуществление полномочий по решению вопросов местного значения</t>
  </si>
  <si>
    <t>Управление Резервным фондом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</si>
  <si>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</si>
  <si>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</si>
  <si>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</si>
  <si>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"Совершенствование муниципального управления в сельском поселении Саранпауль"</t>
  </si>
  <si>
    <t>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</si>
  <si>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</si>
  <si>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</si>
  <si>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Депутаты представительного органа муниципального образования</t>
  </si>
  <si>
    <t>02120</t>
  </si>
  <si>
    <t>62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</si>
  <si>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</si>
  <si>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Основное мероприятие "Обеспечение деятельности администрации сп.Саранпауль"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</si>
  <si>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</si>
  <si>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</si>
  <si>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Непрограммное расходы</t>
  </si>
  <si>
    <t>Осуществление переданных органам государственной власти субъектов РФ в соответствии с п. 1 статьи 4 ФЗ "Об актах гражданского состояния"полномочий РФ на государственную регистацию актов гражданского состояния в рамках подпрограмм "Создание условий для выполнения функций, направленных на обеспечение прав и законных интересов жителей ХМАО - Югре в отдельных сферах жизнедеятельности" (за счет средств автономного округа)</t>
  </si>
  <si>
    <t>60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</si>
  <si>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</si>
  <si>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Другие вопросы в области национальной безопасности и правоохранительной деятельности</t>
  </si>
  <si>
    <t>Субсидии  для создания условий для деятельности народных дружин</t>
  </si>
  <si>
    <t>Расходы  на софинансирование субсидии  для создания условий для деятельности народных дружин</t>
  </si>
  <si>
    <t>47</t>
  </si>
  <si>
    <t>Муниципальная программа "Содействие занятости населения в сельском поселения Саранпауль"</t>
  </si>
  <si>
    <t>Иные межбюджетные трансферты на реализацию мероприятий по содействию трудоустройству граждан</t>
  </si>
  <si>
    <t>Расходы на софинансирование мероприятий по содействию трудоустройству граждан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</si>
  <si>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</si>
  <si>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</si>
  <si>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</si>
  <si>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Муниципальная программа «Управление муниципальным имуществом в сельском поселении Саранпауль»</t>
  </si>
  <si>
    <t>63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</si>
  <si>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</si>
  <si>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</si>
  <si>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Предоставление субсидий организациям</t>
  </si>
  <si>
    <t>61100</t>
  </si>
  <si>
    <t>Основное  мероприятие «Содержание муниципального жилого фонда и подведомственных недвижимых объектов»</t>
  </si>
  <si>
    <t>Софинансирование субсидии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</si>
  <si>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Основное мероприятие "Разработка, утверждение, актуализация схем систем коммунальной инфраструктуры"</t>
  </si>
  <si>
    <t>Муниципальная программа "Развитие культуры и туризма в сельском поселении Саранпауль"</t>
  </si>
  <si>
    <t>46</t>
  </si>
  <si>
    <t xml:space="preserve">Муниципальная программа сельского поселения Саранпауль «Благоустройство сельского поселения Саранпауль» </t>
  </si>
  <si>
    <t>Сумма на год (тыс. руб.)</t>
  </si>
  <si>
    <t>Уточнение (+,-)</t>
  </si>
  <si>
    <t>Уточненная сумма на год (тыс. руб.)</t>
  </si>
  <si>
    <t>Приложение 2</t>
  </si>
  <si>
    <t>Приложение 3</t>
  </si>
  <si>
    <t>7</t>
  </si>
  <si>
    <t>Приложение 4</t>
  </si>
  <si>
    <t>5</t>
  </si>
  <si>
    <t>Приложение 5</t>
  </si>
  <si>
    <t>Охрана окружающей среды</t>
  </si>
  <si>
    <t>Другие вопросы в области охраны окружающей среды</t>
  </si>
  <si>
    <t>Субвенции на осуществление отдельных полномочий Ханты - Мансийского автономного округа - Югры по организации деятельности по обращению с твердыми коммунальными отходами</t>
  </si>
  <si>
    <t>84290</t>
  </si>
  <si>
    <t>Публичные нормативные социальные выплаты гражданам</t>
  </si>
  <si>
    <t>310</t>
  </si>
  <si>
    <t>Непрограммное направление деятельности "Исполнение отдельных расходных обязательств сельского поселения Саранпауль"</t>
  </si>
  <si>
    <t>Обеспечение проведения выборов и референдумов</t>
  </si>
  <si>
    <t>07</t>
  </si>
  <si>
    <t>Расходы на подготовку и проведение выборов в сельском поселении Саранпауль</t>
  </si>
  <si>
    <t>22050</t>
  </si>
  <si>
    <t>880</t>
  </si>
  <si>
    <t>Основное мероприятие "Компенсация дополнительных расходов, возникших в результате решений, принятых органами власти другого уровня"</t>
  </si>
  <si>
    <t>Расходы на софинансирование субсидии на содействие развитию исторических и иных местных традиций</t>
  </si>
  <si>
    <t>S2420</t>
  </si>
  <si>
    <t>Основное мероприятие "Обеспечение функционирования и развития систем видеонаблюдения в сфере общественного порядка"</t>
  </si>
  <si>
    <t>Расходы  на софинансирование субсидии на обеспечение функционирования и развития систем видеонаблюдения в сфере общественного порядка</t>
  </si>
  <si>
    <t>S2290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</si>
  <si>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2021 год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</si>
  <si>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2021 год</t>
  </si>
  <si>
    <t>Приложение 5 к  Решению совета депутатов сельского поселения Саранпауль от 18 декабря 2020г. №128</t>
  </si>
  <si>
    <t>Приложение 3  к  Решению совета депутатов сельского поселения Саранпауль от 18 декабря 2020г. №128</t>
  </si>
  <si>
    <t>Приложение 7 к  Решению совета депутатов сельского поселения Саранпауль от 18 декабря 2020г. №128</t>
  </si>
  <si>
    <t>Распределение бюджетных ассигнований по разделам, подразделам классификации  расходов бюджета сельского поселения Саранпауль на 2021 год</t>
  </si>
  <si>
    <t>Ведомственная структура расходов бюджета сельского поселения Саранпауль на 2021 год</t>
  </si>
  <si>
    <t>Приложение 9  к  Решению совета депутатов сельского поселения Саранпауль от 18 декабря 2020г. №128</t>
  </si>
  <si>
    <t>Транспорт</t>
  </si>
  <si>
    <t>Основное мероприятие "Повышение качества транспортных услуг"</t>
  </si>
  <si>
    <t>Доходы бюджета сельского поселения Саранпауль на 2021 год</t>
  </si>
  <si>
    <t>Код бюджетной            классификации</t>
  </si>
  <si>
    <t>Наименование кода классификации доходов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</si>
  <si>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</si>
  <si>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</si>
  <si>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</si>
  <si>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</si>
  <si>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</si>
  <si>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</si>
  <si>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</si>
  <si>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</si>
  <si>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</si>
  <si>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</si>
  <si>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</si>
  <si>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</si>
  <si>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</si>
  <si>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</si>
  <si>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</si>
  <si>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</si>
  <si>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</si>
  <si>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</si>
  <si>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</si>
  <si>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</si>
  <si>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</si>
  <si>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</si>
  <si>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</si>
  <si>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</si>
  <si>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</si>
  <si>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</si>
  <si>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</si>
  <si>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</si>
  <si>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</si>
  <si>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</si>
  <si>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</si>
  <si>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</si>
  <si>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</si>
  <si>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</si>
  <si>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</si>
  <si>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</si>
  <si>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</si>
  <si>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</si>
  <si>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</si>
  <si>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</si>
  <si>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</si>
  <si>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</si>
  <si>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</si>
  <si>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</si>
  <si>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</si>
  <si>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</si>
  <si>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</si>
  <si>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</si>
  <si>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</si>
  <si>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</t>
  </si>
  <si>
    <t>000 2 02 30000 00 0000 150</t>
  </si>
  <si>
    <t>Субвенции бюджетам бюджетной системы Российской Федерации</t>
  </si>
  <si>
    <t>650 2 02 30024 10 0000 150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</si>
  <si>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</si>
  <si>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650 2 02 35118 10 0000 150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</si>
  <si>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</si>
  <si>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</si>
  <si>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</si>
  <si>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</si>
  <si>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</si>
  <si>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</si>
  <si>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</si>
  <si>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>Приложенпе 1</t>
  </si>
  <si>
    <t>Приложение 11  к  Решению совета депутатов сельского поселения Саранпауль от 18 декабря 2020г. №128</t>
  </si>
  <si>
    <t>Смета  муниципального дорожного фонда сельского поселения Саранпауль на 2021 год</t>
  </si>
  <si>
    <t xml:space="preserve"> </t>
  </si>
  <si>
    <t>№</t>
  </si>
  <si>
    <t>Наименование показателей</t>
  </si>
  <si>
    <t xml:space="preserve">Сумма на 2021 год </t>
  </si>
  <si>
    <t xml:space="preserve">Остаток средств на 1 января очередного финансового года </t>
  </si>
  <si>
    <t>Средства бюджета сельского поселения Саранпауль в размере прогнозируемых поступлений от:</t>
  </si>
  <si>
    <t>2.1.</t>
  </si>
  <si>
    <t>межбюджетные трансферты, получаемых из других бюджетов бюджетной системы Российской Федерации на финансовое обеспечение дорожной деятельности в отношении автомобильных дорог местного значения, на строительство, реконструкцию, капитальный ремонт и ремонт автомобильных дорог, а также иные мероприятия, связанные с обеспечением развития дорожного хозяйства сельского поселения Саранпауль</t>
  </si>
  <si>
    <t>2.2.</t>
  </si>
  <si>
    <t>поступления в счет возмещения вреда, причиняемого автомобильным дорогам местного значения общего пользования транспортными средствами</t>
  </si>
  <si>
    <t>2.3.</t>
  </si>
  <si>
    <t>денежные средства, внесенные участником конкурса или аукциона, проводимых в целях заключения муниципального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</si>
  <si>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2.4.</t>
  </si>
  <si>
    <t>денежные взыскания (штрафы) за нарушение правил перевозки крупногабаритных и тяжеловесных грузов по автомобильным дорогам местного значения общего пользования</t>
  </si>
  <si>
    <t>2.5.</t>
  </si>
  <si>
    <t>санкции за нарушение обязательств, условий муниципальных контрактов, финансируемых из средств дорожного фонда</t>
  </si>
  <si>
    <t>2.6.</t>
  </si>
  <si>
    <t>безвозмездные поступления от физических и юридических лиц на финансовое обеспечение дорожной деятельности, в том числе добровольные пожертвования</t>
  </si>
  <si>
    <t>2.7.</t>
  </si>
  <si>
    <t>передача в аренду земельных участков, расположенных в полосе отвода автомобильных дорог общего пользования местного значения</t>
  </si>
  <si>
    <t>2.8.</t>
  </si>
  <si>
    <t>плата за оказание услуг по присоединению объектов дорожного сервиса к автомобильным дорогам общего пользования местного значения</t>
  </si>
  <si>
    <t>2.9.</t>
  </si>
  <si>
    <t>налоговых и неналоговых доходов бюджета поселения в объеме, устанавливаемом решением Совета  депутатов сельского поселения Саранпауль о бюджете поселения на очередной финансовый год и на плановый период</t>
  </si>
  <si>
    <t>2.10.</t>
  </si>
  <si>
    <t>безвозмездные поступления в виде дотации бюджету сельского поселения Саранпауль на выравнивание бюджетной обеспеченности из бюджетов бюджетной системы Российской Федерации</t>
  </si>
  <si>
    <t>2.11.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</si>
  <si>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бюджет сельского поселения Саранпауль</t>
  </si>
  <si>
    <t>2.12.</t>
  </si>
  <si>
    <t>Транспортный налог</t>
  </si>
  <si>
    <t>Итого доходы</t>
  </si>
  <si>
    <t>Направление расходования средств дорожного фонда:</t>
  </si>
  <si>
    <t>1.1.</t>
  </si>
  <si>
    <t>строительство и реконструкция автомобильных дорог общего пользования местного значения (включая разработку документации по планировке территории в целях размещения автомобильных дорог общего пользования местного значения, инженерные изыскания, подготовку проектной документации, проведение необходимых экспертиз, выкуп земельных участков и подготовку территории строительства)</t>
  </si>
  <si>
    <t>1.2.</t>
  </si>
  <si>
    <t>капитальный ремонт, ремонт и содержание автомобильных дорог общего пользования местного значения, включая подготовку проектной документации</t>
  </si>
  <si>
    <t>1.3.</t>
  </si>
  <si>
    <t>осуществление мероприятий по обеспечению безопасности дорожного движения на автомобильных дорогах общего пользования местного значения</t>
  </si>
  <si>
    <t>1.4.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</si>
  <si>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в отношении автомобильных дорог общего пользования </t>
  </si>
  <si>
    <t>1.5.</t>
  </si>
  <si>
    <t>осуществление иных мероприятий в отношении автомобильных дорог общего пользования местного значения</t>
  </si>
  <si>
    <t>1.6.</t>
  </si>
  <si>
    <t>осуществление мероприятий, необходимых для обеспечения развития и функционирования системы управления автомобильными дорогами общего пользования местного значения и искусственных сооружений на них</t>
  </si>
  <si>
    <t>1.7.</t>
  </si>
  <si>
    <t>инвентаризация, паспортизация, диагностика, обследование автомобильных дорог общего пользования местного значения и искусственных сооружений на них, проведение кадастровых работ, регистрация прав в отношении земельных участков, занимаемых автодорогами общего пользования местного значения, дорожными сооружениями и другими объектами недвижимости, используемыми в дорожной деятельности, возмещение их стоимости</t>
  </si>
  <si>
    <t>1.8.</t>
  </si>
  <si>
    <t>оплата налогов и прочих обязательных платежей в части дорожного хозяйства</t>
  </si>
  <si>
    <t>1.9.</t>
  </si>
  <si>
    <t>приобретение дорожно-эксплуатационной техники и другого имущества, необходимого для строительства, капитального ремонта, ремонта и содержания автомобильных дорог общего пользования местного значения и искусственных сооружений на них</t>
  </si>
  <si>
    <t>1.10.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</si>
  <si>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</si>
  <si>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Итого расходы</t>
  </si>
  <si>
    <t>Приложение 6</t>
  </si>
  <si>
    <t>830</t>
  </si>
  <si>
    <t>Исполнение судебных актов</t>
  </si>
  <si>
    <t>Муниципальная программа "Формирование современной городской среды сельского поселения Саранпауль на 2018-2022 годы"</t>
  </si>
  <si>
    <t>27</t>
  </si>
  <si>
    <t>Подпрограмма 1 "Благоустройство дворовых территорий сельского поселения Саранпауль"</t>
  </si>
  <si>
    <t>Основное мероприятие: Проведение работ по благоустройству дворовых территорий сельского поселения Саранпауль</t>
  </si>
  <si>
    <t>F2</t>
  </si>
  <si>
    <t>Благоустройство территорий муниципальных образований</t>
  </si>
  <si>
    <t>82600</t>
  </si>
  <si>
    <t>Расходы на софинансирование субсидии на благоустройство территориий муниципальных образований</t>
  </si>
  <si>
    <t>S2600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</si>
  <si>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</si>
  <si>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Предоставление субсидии на содержание автомобильных дорог общего пользования местного значения и искусственных сооружений на них</t>
  </si>
  <si>
    <t>21100</t>
  </si>
  <si>
    <t>Расходы на софинансирование субсидии на содержание автомобильных дорог общего пользования местного значения и искусственных сооружений на них</t>
  </si>
  <si>
    <t>S1100</t>
  </si>
  <si>
    <t>400</t>
  </si>
  <si>
    <t>410</t>
  </si>
  <si>
    <t>Бюджетные инвестиции</t>
  </si>
  <si>
    <t>Капитальные вложения в объекты государственной (муниципальной) собственности</t>
  </si>
  <si>
    <t>Основное мероприятие "Получение лицензий и разработока проектов зон санитарной охраны и санитарно-защитных зон для объектов коммунальной инфраструктуры"</t>
  </si>
  <si>
    <t>Иные межбюджетные трансферты на финансирование наказов избирателей депутатам Думы ХМАО-Югры</t>
  </si>
  <si>
    <t>85160</t>
  </si>
  <si>
    <t>650 1 13 00000 00 0000 000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</si>
  <si>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</si>
  <si>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бюджетов сельских поселений</t>
  </si>
  <si>
    <t>650 1 13 02995 10 0000 130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</si>
  <si>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</si>
  <si>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650 2 02 20041 10 0000 150</t>
  </si>
  <si>
    <t>650 2 02 20000 00 0000 150</t>
  </si>
  <si>
    <t>Субсидии бюджетам бюджетной системы Российской Федерации (межбюджетные субсидии)</t>
  </si>
  <si>
    <t xml:space="preserve"> Приложение 18 к Решению совета депутатов сельского поселения Саранпауль от 18 декабря 2020г. №128</t>
  </si>
  <si>
    <t>Объем межбюджетных трансфертов получаемых из бюджета Березовского района в 2021 году</t>
  </si>
  <si>
    <t>Виды  межбюджетных трансфертов</t>
  </si>
  <si>
    <t>Сумма на 2021 год</t>
  </si>
  <si>
    <t>Субвенции бюджетам субъектов Российской Федерации и муниципальных образований</t>
  </si>
  <si>
    <t xml:space="preserve">Иные межбюджетные трансферты на создание условий для деятельности народных дружин     </t>
  </si>
  <si>
    <t xml:space="preserve">Иные межбюджетные трансферты на содействие трудоустройству граждан </t>
  </si>
  <si>
    <t>Всего расходов</t>
  </si>
  <si>
    <t>Приложение 7</t>
  </si>
  <si>
    <t xml:space="preserve"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</si>
  <si>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>Иные межбюджетные трансферты на реализацию наказов избирателей депутатам Думы Ханты-Мансийского автономного округа-Югры</t>
  </si>
  <si>
    <t>Иные межбюджетные трансферты на благоустройство территорий муниципальных образований (городская среда)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</si>
  <si>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</si>
  <si>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650 2 02 45160 10 0000 150</t>
  </si>
  <si>
    <t>Специальные расходы</t>
  </si>
  <si>
    <t>Гражданская оборона</t>
  </si>
  <si>
    <t xml:space="preserve"> Приложение 1 к Решению совета депутатов сельского поселения Саранпауль от 18 декабря 2020г. №128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</si>
</sst>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2" fillId="0" borderId="1" applyNumberFormat="0">
      <alignment horizontal="right" vertical="top"/>
    </xf>
    <xf numFmtId="49" fontId="11" fillId="2" borderId="1">
      <alignment horizontal="left" vertical="top" wrapText="1"/>
    </xf>
    <xf numFmtId="0" fontId="12" fillId="3" borderId="1">
      <alignment horizontal="left" vertical="top" wrapText="1"/>
    </xf>
  </cellStyleXfs>
  <cellXfs count="19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0" fillId="0" borderId="0" xfId="0" applyNumberFormat="1"/>
    <xf numFmtId="49" fontId="5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1" fillId="0" borderId="0" xfId="0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9" fontId="23" fillId="4" borderId="6" xfId="0" applyNumberFormat="1" applyFont="1" applyFill="1" applyBorder="1" applyAlignment="1">
      <alignment horizontal="center"/>
    </xf>
    <xf numFmtId="49" fontId="23" fillId="4" borderId="6" xfId="0" applyNumberFormat="1" applyFont="1" applyFill="1" applyBorder="1" applyAlignment="1">
      <alignment horizontal="center" wrapText="1"/>
    </xf>
    <xf numFmtId="4" fontId="0" fillId="0" borderId="0" xfId="0" applyNumberFormat="1"/>
    <xf numFmtId="49" fontId="23" fillId="4" borderId="9" xfId="0" applyNumberFormat="1" applyFont="1" applyFill="1" applyBorder="1" applyAlignment="1">
      <alignment horizontal="center"/>
    </xf>
    <xf numFmtId="49" fontId="23" fillId="4" borderId="2" xfId="0" applyNumberFormat="1" applyFont="1" applyFill="1" applyBorder="1" applyAlignment="1">
      <alignment horizontal="center"/>
    </xf>
    <xf numFmtId="49" fontId="19" fillId="4" borderId="9" xfId="0" applyNumberFormat="1" applyFont="1" applyFill="1" applyBorder="1" applyAlignment="1">
      <alignment horizontal="center"/>
    </xf>
    <xf numFmtId="49" fontId="21" fillId="4" borderId="9" xfId="0" applyNumberFormat="1" applyFont="1" applyFill="1" applyBorder="1" applyAlignment="1">
      <alignment horizontal="center"/>
    </xf>
    <xf numFmtId="0" fontId="2" fillId="0" borderId="2" xfId="0" applyFont="1" applyBorder="1"/>
    <xf numFmtId="49" fontId="23" fillId="4" borderId="6" xfId="0" applyNumberFormat="1" applyFont="1" applyFill="1" applyBorder="1" applyAlignment="1">
      <alignment horizontal="center" vertical="top" wrapText="1"/>
    </xf>
    <xf numFmtId="49" fontId="21" fillId="4" borderId="6" xfId="0" applyNumberFormat="1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wrapText="1"/>
    </xf>
    <xf numFmtId="0" fontId="0" fillId="0" borderId="0" xfId="0"/>
    <xf numFmtId="0" fontId="18" fillId="0" borderId="2" xfId="0" applyFont="1" applyBorder="1"/>
    <xf numFmtId="49" fontId="19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9" fontId="2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49" fontId="23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vertical="top" wrapText="1"/>
    </xf>
    <xf numFmtId="2" fontId="22" fillId="0" borderId="2" xfId="0" applyNumberFormat="1" applyFont="1" applyBorder="1" applyAlignment="1">
      <alignment wrapText="1"/>
    </xf>
    <xf numFmtId="2" fontId="17" fillId="0" borderId="2" xfId="0" applyNumberFormat="1" applyFont="1" applyBorder="1" applyAlignment="1">
      <alignment wrapText="1"/>
    </xf>
    <xf numFmtId="2" fontId="17" fillId="0" borderId="6" xfId="0" applyNumberFormat="1" applyFont="1" applyBorder="1" applyAlignment="1">
      <alignment wrapText="1"/>
    </xf>
    <xf numFmtId="0" fontId="17" fillId="0" borderId="6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14" fontId="17" fillId="0" borderId="2" xfId="0" applyNumberFormat="1" applyFont="1" applyBorder="1" applyAlignment="1">
      <alignment horizontal="left" wrapText="1"/>
    </xf>
    <xf numFmtId="0" fontId="15" fillId="0" borderId="0" xfId="0" applyFont="1"/>
    <xf numFmtId="49" fontId="21" fillId="4" borderId="2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0" fontId="17" fillId="0" borderId="7" xfId="0" applyFont="1" applyBorder="1" applyAlignment="1">
      <alignment horizontal="left" wrapText="1"/>
    </xf>
    <xf numFmtId="0" fontId="16" fillId="0" borderId="7" xfId="0" applyFont="1" applyBorder="1" applyAlignment="1">
      <alignment wrapText="1"/>
    </xf>
    <xf numFmtId="49" fontId="17" fillId="0" borderId="2" xfId="0" applyNumberFormat="1" applyFont="1" applyBorder="1" applyAlignment="1">
      <alignment horizontal="center"/>
    </xf>
    <xf numFmtId="0" fontId="17" fillId="0" borderId="11" xfId="0" applyFont="1" applyBorder="1" applyAlignment="1">
      <alignment horizontal="left" wrapText="1"/>
    </xf>
    <xf numFmtId="0" fontId="22" fillId="0" borderId="2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8" fillId="0" borderId="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49" fontId="23" fillId="0" borderId="6" xfId="0" applyNumberFormat="1" applyFont="1" applyBorder="1" applyAlignment="1">
      <alignment horizontal="center"/>
    </xf>
    <xf numFmtId="49" fontId="23" fillId="0" borderId="2" xfId="0" applyNumberFormat="1" applyFont="1" applyBorder="1" applyAlignment="1">
      <alignment horizontal="center" wrapText="1"/>
    </xf>
    <xf numFmtId="0" fontId="22" fillId="0" borderId="2" xfId="0" applyFont="1" applyBorder="1" applyAlignment="1">
      <alignment horizontal="left" vertical="justify"/>
    </xf>
    <xf numFmtId="0" fontId="17" fillId="0" borderId="2" xfId="0" applyFont="1" applyBorder="1" applyAlignment="1">
      <alignment horizontal="left" vertical="justify"/>
    </xf>
    <xf numFmtId="0" fontId="22" fillId="0" borderId="6" xfId="0" applyFont="1" applyBorder="1" applyAlignment="1">
      <alignment horizontal="left" vertical="justify"/>
    </xf>
    <xf numFmtId="14" fontId="17" fillId="0" borderId="6" xfId="0" applyNumberFormat="1" applyFont="1" applyBorder="1" applyAlignment="1">
      <alignment horizontal="left" wrapText="1"/>
    </xf>
    <xf numFmtId="49" fontId="23" fillId="0" borderId="9" xfId="0" applyNumberFormat="1" applyFont="1" applyBorder="1" applyAlignment="1">
      <alignment horizontal="center"/>
    </xf>
    <xf numFmtId="0" fontId="17" fillId="0" borderId="2" xfId="0" applyFont="1" applyBorder="1" applyAlignment="1">
      <alignment vertical="justify" wrapText="1"/>
    </xf>
    <xf numFmtId="0" fontId="22" fillId="0" borderId="2" xfId="0" applyFont="1" applyBorder="1"/>
    <xf numFmtId="49" fontId="21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wrapText="1"/>
    </xf>
    <xf numFmtId="49" fontId="23" fillId="0" borderId="2" xfId="0" applyNumberFormat="1" applyFont="1" applyBorder="1" applyAlignment="1">
      <alignment horizontal="center" vertical="top" wrapText="1"/>
    </xf>
    <xf numFmtId="49" fontId="23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justify" wrapText="1"/>
    </xf>
    <xf numFmtId="49" fontId="23" fillId="0" borderId="6" xfId="0" applyNumberFormat="1" applyFont="1" applyBorder="1" applyAlignment="1">
      <alignment horizontal="center" vertical="top" wrapText="1"/>
    </xf>
    <xf numFmtId="49" fontId="23" fillId="0" borderId="6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left" vertical="justify"/>
    </xf>
    <xf numFmtId="0" fontId="20" fillId="0" borderId="6" xfId="0" applyFont="1" applyBorder="1" applyAlignment="1">
      <alignment horizontal="left" wrapText="1"/>
    </xf>
    <xf numFmtId="49" fontId="19" fillId="0" borderId="9" xfId="0" applyNumberFormat="1" applyFont="1" applyBorder="1" applyAlignment="1">
      <alignment horizontal="center"/>
    </xf>
    <xf numFmtId="0" fontId="22" fillId="0" borderId="6" xfId="0" applyFont="1" applyBorder="1" applyAlignment="1">
      <alignment horizontal="left" wrapText="1"/>
    </xf>
    <xf numFmtId="49" fontId="21" fillId="0" borderId="9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wrapText="1"/>
    </xf>
    <xf numFmtId="0" fontId="23" fillId="0" borderId="2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22" fillId="0" borderId="2" xfId="0" applyFont="1" applyBorder="1" applyAlignment="1">
      <alignment horizontal="left" vertical="justify" wrapText="1"/>
    </xf>
    <xf numFmtId="49" fontId="21" fillId="0" borderId="2" xfId="0" applyNumberFormat="1" applyFont="1" applyBorder="1" applyAlignment="1">
      <alignment horizontal="center" wrapText="1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right"/>
    </xf>
    <xf numFmtId="49" fontId="24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right" wrapText="1"/>
    </xf>
    <xf numFmtId="49" fontId="22" fillId="0" borderId="2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right"/>
    </xf>
    <xf numFmtId="49" fontId="15" fillId="0" borderId="2" xfId="0" applyNumberFormat="1" applyFont="1" applyBorder="1" applyAlignment="1">
      <alignment horizontal="right" wrapText="1"/>
    </xf>
    <xf numFmtId="49" fontId="16" fillId="0" borderId="2" xfId="0" applyNumberFormat="1" applyFont="1" applyBorder="1" applyAlignment="1">
      <alignment horizontal="right" wrapText="1"/>
    </xf>
    <xf numFmtId="49" fontId="18" fillId="0" borderId="2" xfId="0" applyNumberFormat="1" applyFont="1" applyBorder="1" applyAlignment="1">
      <alignment horizontal="right"/>
    </xf>
    <xf numFmtId="49" fontId="17" fillId="0" borderId="2" xfId="0" applyNumberFormat="1" applyFont="1" applyBorder="1" applyAlignment="1">
      <alignment horizontal="right"/>
    </xf>
    <xf numFmtId="49" fontId="20" fillId="0" borderId="2" xfId="0" applyNumberFormat="1" applyFont="1" applyBorder="1" applyAlignment="1">
      <alignment horizontal="right" wrapText="1"/>
    </xf>
    <xf numFmtId="49" fontId="17" fillId="0" borderId="2" xfId="0" applyNumberFormat="1" applyFont="1" applyBorder="1" applyAlignment="1">
      <alignment horizontal="right" vertical="justify"/>
    </xf>
    <xf numFmtId="49" fontId="22" fillId="0" borderId="2" xfId="0" applyNumberFormat="1" applyFont="1" applyBorder="1" applyAlignment="1">
      <alignment horizontal="right"/>
    </xf>
    <xf numFmtId="0" fontId="25" fillId="0" borderId="2" xfId="0" applyFont="1" applyBorder="1"/>
    <xf numFmtId="0" fontId="18" fillId="0" borderId="6" xfId="0" applyFont="1" applyBorder="1"/>
    <xf numFmtId="0" fontId="26" fillId="0" borderId="2" xfId="0" applyFont="1" applyBorder="1"/>
    <xf numFmtId="0" fontId="15" fillId="0" borderId="6" xfId="0" applyFont="1" applyBorder="1"/>
    <xf numFmtId="0" fontId="22" fillId="0" borderId="6" xfId="0" applyFont="1" applyBorder="1"/>
    <xf numFmtId="49" fontId="20" fillId="0" borderId="9" xfId="0" applyNumberFormat="1" applyFont="1" applyBorder="1" applyAlignment="1">
      <alignment horizontal="right"/>
    </xf>
    <xf numFmtId="49" fontId="22" fillId="0" borderId="9" xfId="0" applyNumberFormat="1" applyFont="1" applyBorder="1" applyAlignment="1">
      <alignment horizontal="right"/>
    </xf>
    <xf numFmtId="49" fontId="21" fillId="0" borderId="6" xfId="0" applyNumberFormat="1" applyFont="1" applyBorder="1" applyAlignment="1">
      <alignment horizontal="center"/>
    </xf>
    <xf numFmtId="49" fontId="21" fillId="4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16" fillId="0" borderId="2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4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2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justify" vertical="center" wrapText="1"/>
    </xf>
    <xf numFmtId="16" fontId="30" fillId="0" borderId="2" xfId="0" applyNumberFormat="1" applyFont="1" applyBorder="1" applyAlignment="1">
      <alignment horizontal="center" vertical="center" wrapText="1"/>
    </xf>
    <xf numFmtId="164" fontId="29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29" fillId="0" borderId="2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justify" wrapText="1"/>
    </xf>
    <xf numFmtId="2" fontId="22" fillId="0" borderId="6" xfId="0" applyNumberFormat="1" applyFont="1" applyBorder="1" applyAlignment="1">
      <alignment wrapText="1"/>
    </xf>
    <xf numFmtId="164" fontId="0" fillId="0" borderId="0" xfId="0" applyNumberFormat="1"/>
    <xf numFmtId="0" fontId="15" fillId="0" borderId="4" xfId="0" applyFont="1" applyBorder="1" applyAlignment="1">
      <alignment horizontal="justify" vertical="top" wrapText="1"/>
    </xf>
    <xf numFmtId="0" fontId="15" fillId="0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justify" vertical="center" wrapText="1"/>
    </xf>
    <xf numFmtId="165" fontId="29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64" fontId="20" fillId="0" borderId="2" xfId="0" applyNumberFormat="1" applyFont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164" fontId="22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wrapText="1"/>
    </xf>
    <xf numFmtId="164" fontId="22" fillId="0" borderId="2" xfId="0" applyNumberFormat="1" applyFont="1" applyBorder="1" applyAlignment="1">
      <alignment horizontal="center" wrapText="1"/>
    </xf>
    <xf numFmtId="165" fontId="20" fillId="0" borderId="2" xfId="0" applyNumberFormat="1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5" fontId="22" fillId="0" borderId="2" xfId="0" applyNumberFormat="1" applyFont="1" applyBorder="1" applyAlignment="1">
      <alignment horizontal="center" vertical="center"/>
    </xf>
    <xf numFmtId="165" fontId="17" fillId="0" borderId="2" xfId="0" applyNumberFormat="1" applyFont="1" applyBorder="1" applyAlignment="1">
      <alignment horizont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0" fillId="0" borderId="2" xfId="0" applyNumberFormat="1" applyFont="1" applyBorder="1"/>
    <xf numFmtId="0" fontId="18" fillId="0" borderId="2" xfId="0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justify" vertical="center" wrapText="1"/>
    </xf>
  </cellXfs>
  <cellStyles count="5">
    <cellStyle name="Данные (редактируемые)" xfId="2"/>
    <cellStyle name="Обычный" xfId="0" builtinId="0"/>
    <cellStyle name="Обычный 2" xfId="1"/>
    <cellStyle name="Свойства элементов измерения" xfId="3"/>
    <cellStyle name="Элементы осей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selection activeCell="D12" sqref="D12"/>
    </sheetView>
  </sheetViews>
  <sheetFormatPr defaultRowHeight="15" x14ac:dyDescent="0.25"/>
  <cols>
    <col min="1" max="1" width="32.140625" customWidth="1"/>
    <col min="2" max="2" width="48.140625" customWidth="1"/>
    <col min="3" max="3" width="21.140625" customWidth="1"/>
    <col min="4" max="4" width="15.7109375" customWidth="1"/>
    <col min="5" max="5" width="20.7109375" customWidth="1"/>
    <col min="6" max="6" width="20.140625" customWidth="1"/>
  </cols>
  <sheetData>
    <row r="1" spans="1:6" s="115" customFormat="1" x14ac:dyDescent="0.25">
      <c r="E1" s="116" t="s">
        <v>281</v>
      </c>
    </row>
    <row r="2" spans="1:6" ht="76.5" x14ac:dyDescent="0.25">
      <c r="A2" s="116"/>
      <c r="B2" s="116"/>
      <c r="C2" s="116"/>
      <c r="D2" s="116"/>
      <c r="E2" s="116" t="s">
        <v>385</v>
      </c>
    </row>
    <row r="3" spans="1:6" ht="15.75" x14ac:dyDescent="0.25">
      <c r="A3" s="169" t="s">
        <v>216</v>
      </c>
      <c r="B3" s="169"/>
      <c r="C3" s="169"/>
      <c r="D3" s="170"/>
      <c r="E3" s="170"/>
    </row>
    <row r="4" spans="1:6" x14ac:dyDescent="0.25">
      <c r="A4" s="167" t="s">
        <v>0</v>
      </c>
      <c r="B4" s="167"/>
      <c r="C4" s="167"/>
      <c r="D4" s="168"/>
      <c r="E4" s="168"/>
    </row>
    <row r="5" spans="1:6" x14ac:dyDescent="0.25">
      <c r="A5" s="171" t="s">
        <v>217</v>
      </c>
      <c r="B5" s="171" t="s">
        <v>218</v>
      </c>
      <c r="C5" s="172" t="s">
        <v>179</v>
      </c>
      <c r="D5" s="172" t="s">
        <v>180</v>
      </c>
      <c r="E5" s="166" t="s">
        <v>181</v>
      </c>
    </row>
    <row r="6" spans="1:6" x14ac:dyDescent="0.25">
      <c r="A6" s="171"/>
      <c r="B6" s="171"/>
      <c r="C6" s="173"/>
      <c r="D6" s="173"/>
      <c r="E6" s="166"/>
    </row>
    <row r="7" spans="1:6" x14ac:dyDescent="0.25">
      <c r="A7" s="114">
        <v>1</v>
      </c>
      <c r="B7" s="114">
        <v>2</v>
      </c>
      <c r="C7" s="114">
        <v>3</v>
      </c>
      <c r="D7" s="114">
        <v>4</v>
      </c>
      <c r="E7" s="114">
        <v>5</v>
      </c>
    </row>
    <row r="8" spans="1:6" x14ac:dyDescent="0.25">
      <c r="A8" s="117" t="s">
        <v>219</v>
      </c>
      <c r="B8" s="117" t="s">
        <v>220</v>
      </c>
      <c r="C8" s="118">
        <f>C9+C19+C25+C27+C14+C30</f>
        <v>22803.200000000001</v>
      </c>
      <c r="D8" s="118">
        <f>E8-C8</f>
        <v>-1067.5</v>
      </c>
      <c r="E8" s="118">
        <f>E9+E19+E25+E27+E14+E30</f>
        <v>21735.7</v>
      </c>
    </row>
    <row r="9" spans="1:6" x14ac:dyDescent="0.25">
      <c r="A9" s="117" t="s">
        <v>221</v>
      </c>
      <c r="B9" s="117" t="s">
        <v>222</v>
      </c>
      <c r="C9" s="118">
        <f>C10</f>
        <v>8350.8000000000011</v>
      </c>
      <c r="D9" s="118">
        <f t="shared" ref="D9:D45" si="0">E9-C9</f>
        <v>-1134.2000000000007</v>
      </c>
      <c r="E9" s="118">
        <f>E10</f>
        <v>7216.6</v>
      </c>
    </row>
    <row r="10" spans="1:6" x14ac:dyDescent="0.25">
      <c r="A10" s="36" t="s">
        <v>223</v>
      </c>
      <c r="B10" s="119" t="s">
        <v>224</v>
      </c>
      <c r="C10" s="120">
        <f>C11+C12+C13</f>
        <v>8350.8000000000011</v>
      </c>
      <c r="D10" s="120">
        <f t="shared" si="0"/>
        <v>-1134.2000000000007</v>
      </c>
      <c r="E10" s="120">
        <f>E11+E12+E13</f>
        <v>7216.6</v>
      </c>
    </row>
    <row r="11" spans="1:6" ht="63.75" x14ac:dyDescent="0.25">
      <c r="A11" s="36" t="s">
        <v>225</v>
      </c>
      <c r="B11" s="119" t="s">
        <v>226</v>
      </c>
      <c r="C11" s="120">
        <f>7910.8-18.7</f>
        <v>7892.1</v>
      </c>
      <c r="D11" s="120">
        <f t="shared" si="0"/>
        <v>-792.10000000000036</v>
      </c>
      <c r="E11" s="120">
        <v>7100</v>
      </c>
      <c r="F11" s="115"/>
    </row>
    <row r="12" spans="1:6" ht="102" x14ac:dyDescent="0.25">
      <c r="A12" s="36" t="s">
        <v>227</v>
      </c>
      <c r="B12" s="119" t="s">
        <v>228</v>
      </c>
      <c r="C12" s="120">
        <v>390</v>
      </c>
      <c r="D12" s="120">
        <f t="shared" si="0"/>
        <v>-341</v>
      </c>
      <c r="E12" s="120">
        <v>49</v>
      </c>
      <c r="F12" s="115"/>
    </row>
    <row r="13" spans="1:6" ht="38.25" x14ac:dyDescent="0.25">
      <c r="A13" s="36" t="s">
        <v>229</v>
      </c>
      <c r="B13" s="119" t="s">
        <v>230</v>
      </c>
      <c r="C13" s="120">
        <f>50+18.7</f>
        <v>68.7</v>
      </c>
      <c r="D13" s="120">
        <f t="shared" si="0"/>
        <v>-1.1000000000000085</v>
      </c>
      <c r="E13" s="120">
        <v>67.599999999999994</v>
      </c>
      <c r="F13" s="115"/>
    </row>
    <row r="14" spans="1:6" ht="25.5" x14ac:dyDescent="0.25">
      <c r="A14" s="117" t="s">
        <v>231</v>
      </c>
      <c r="B14" s="121" t="s">
        <v>232</v>
      </c>
      <c r="C14" s="118">
        <f>C15+C16+C17+C18</f>
        <v>8868.3999999999978</v>
      </c>
      <c r="D14" s="118">
        <f t="shared" si="0"/>
        <v>478.60000000000218</v>
      </c>
      <c r="E14" s="118">
        <f>E15+E16+E17+E18</f>
        <v>9347</v>
      </c>
      <c r="F14" s="115"/>
    </row>
    <row r="15" spans="1:6" ht="76.5" x14ac:dyDescent="0.25">
      <c r="A15" s="36" t="s">
        <v>233</v>
      </c>
      <c r="B15" s="119" t="s">
        <v>234</v>
      </c>
      <c r="C15" s="120">
        <v>4037.2</v>
      </c>
      <c r="D15" s="120">
        <f t="shared" si="0"/>
        <v>252.80000000000018</v>
      </c>
      <c r="E15" s="120">
        <v>4290</v>
      </c>
      <c r="F15" s="115"/>
    </row>
    <row r="16" spans="1:6" ht="89.25" x14ac:dyDescent="0.25">
      <c r="A16" s="36" t="s">
        <v>235</v>
      </c>
      <c r="B16" s="119" t="s">
        <v>236</v>
      </c>
      <c r="C16" s="120">
        <v>30</v>
      </c>
      <c r="D16" s="120">
        <f t="shared" si="0"/>
        <v>0</v>
      </c>
      <c r="E16" s="120">
        <v>30</v>
      </c>
      <c r="F16" s="115"/>
    </row>
    <row r="17" spans="1:6" ht="76.5" x14ac:dyDescent="0.25">
      <c r="A17" s="36" t="s">
        <v>237</v>
      </c>
      <c r="B17" s="119" t="s">
        <v>238</v>
      </c>
      <c r="C17" s="120">
        <v>5392.4</v>
      </c>
      <c r="D17" s="120">
        <f t="shared" si="0"/>
        <v>337.60000000000036</v>
      </c>
      <c r="E17" s="120">
        <v>5730</v>
      </c>
      <c r="F17" s="115"/>
    </row>
    <row r="18" spans="1:6" ht="76.5" x14ac:dyDescent="0.25">
      <c r="A18" s="36" t="s">
        <v>239</v>
      </c>
      <c r="B18" s="122" t="s">
        <v>240</v>
      </c>
      <c r="C18" s="120">
        <v>-591.20000000000005</v>
      </c>
      <c r="D18" s="120">
        <f t="shared" si="0"/>
        <v>-111.79999999999995</v>
      </c>
      <c r="E18" s="120">
        <v>-703</v>
      </c>
      <c r="F18" s="115"/>
    </row>
    <row r="19" spans="1:6" x14ac:dyDescent="0.25">
      <c r="A19" s="117" t="s">
        <v>241</v>
      </c>
      <c r="B19" s="117" t="s">
        <v>242</v>
      </c>
      <c r="C19" s="118">
        <f>C20+C23+C24+C21+C22</f>
        <v>2630</v>
      </c>
      <c r="D19" s="118">
        <f t="shared" si="0"/>
        <v>35</v>
      </c>
      <c r="E19" s="118">
        <f>E20+E23+E24+E21+E22</f>
        <v>2665</v>
      </c>
      <c r="F19" s="115"/>
    </row>
    <row r="20" spans="1:6" ht="38.25" x14ac:dyDescent="0.25">
      <c r="A20" s="36" t="s">
        <v>243</v>
      </c>
      <c r="B20" s="119" t="s">
        <v>244</v>
      </c>
      <c r="C20" s="120">
        <v>530</v>
      </c>
      <c r="D20" s="120">
        <f t="shared" si="0"/>
        <v>0</v>
      </c>
      <c r="E20" s="120">
        <v>530</v>
      </c>
      <c r="F20" s="115"/>
    </row>
    <row r="21" spans="1:6" x14ac:dyDescent="0.25">
      <c r="A21" s="36" t="s">
        <v>245</v>
      </c>
      <c r="B21" s="119" t="s">
        <v>246</v>
      </c>
      <c r="C21" s="120">
        <v>45</v>
      </c>
      <c r="D21" s="120">
        <f t="shared" si="0"/>
        <v>-6</v>
      </c>
      <c r="E21" s="120">
        <v>39</v>
      </c>
      <c r="F21" s="115"/>
    </row>
    <row r="22" spans="1:6" x14ac:dyDescent="0.25">
      <c r="A22" s="36" t="s">
        <v>247</v>
      </c>
      <c r="B22" s="119" t="s">
        <v>248</v>
      </c>
      <c r="C22" s="120">
        <v>65</v>
      </c>
      <c r="D22" s="120">
        <f t="shared" si="0"/>
        <v>6</v>
      </c>
      <c r="E22" s="120">
        <v>71</v>
      </c>
      <c r="F22" s="115"/>
    </row>
    <row r="23" spans="1:6" ht="38.25" x14ac:dyDescent="0.25">
      <c r="A23" s="36" t="s">
        <v>249</v>
      </c>
      <c r="B23" s="119" t="s">
        <v>250</v>
      </c>
      <c r="C23" s="120">
        <v>1900</v>
      </c>
      <c r="D23" s="120">
        <f t="shared" si="0"/>
        <v>0</v>
      </c>
      <c r="E23" s="120">
        <v>1900</v>
      </c>
      <c r="F23" s="115"/>
    </row>
    <row r="24" spans="1:6" ht="38.25" x14ac:dyDescent="0.25">
      <c r="A24" s="36" t="s">
        <v>251</v>
      </c>
      <c r="B24" s="119" t="s">
        <v>252</v>
      </c>
      <c r="C24" s="120">
        <v>90</v>
      </c>
      <c r="D24" s="120">
        <f t="shared" si="0"/>
        <v>35</v>
      </c>
      <c r="E24" s="120">
        <v>125</v>
      </c>
      <c r="F24" s="115"/>
    </row>
    <row r="25" spans="1:6" x14ac:dyDescent="0.25">
      <c r="A25" s="117" t="s">
        <v>253</v>
      </c>
      <c r="B25" s="117" t="s">
        <v>254</v>
      </c>
      <c r="C25" s="118">
        <f>C26</f>
        <v>48</v>
      </c>
      <c r="D25" s="118">
        <f t="shared" si="0"/>
        <v>-18</v>
      </c>
      <c r="E25" s="118">
        <f>E26</f>
        <v>30</v>
      </c>
      <c r="F25" s="115"/>
    </row>
    <row r="26" spans="1:6" ht="63.75" x14ac:dyDescent="0.25">
      <c r="A26" s="36" t="s">
        <v>255</v>
      </c>
      <c r="B26" s="36" t="s">
        <v>256</v>
      </c>
      <c r="C26" s="120">
        <v>48</v>
      </c>
      <c r="D26" s="120">
        <f t="shared" si="0"/>
        <v>-18</v>
      </c>
      <c r="E26" s="120">
        <v>30</v>
      </c>
      <c r="F26" s="115"/>
    </row>
    <row r="27" spans="1:6" ht="38.25" x14ac:dyDescent="0.25">
      <c r="A27" s="117" t="s">
        <v>257</v>
      </c>
      <c r="B27" s="121" t="s">
        <v>258</v>
      </c>
      <c r="C27" s="118">
        <f>C28+C29</f>
        <v>2837.6</v>
      </c>
      <c r="D27" s="118">
        <f t="shared" si="0"/>
        <v>-428.90000000000009</v>
      </c>
      <c r="E27" s="118">
        <f>E28+E29</f>
        <v>2408.6999999999998</v>
      </c>
      <c r="F27" s="115"/>
    </row>
    <row r="28" spans="1:6" ht="63.75" x14ac:dyDescent="0.25">
      <c r="A28" s="36" t="s">
        <v>259</v>
      </c>
      <c r="B28" s="122" t="s">
        <v>260</v>
      </c>
      <c r="C28" s="120">
        <v>374</v>
      </c>
      <c r="D28" s="120">
        <f t="shared" si="0"/>
        <v>-40.399999999999977</v>
      </c>
      <c r="E28" s="120">
        <v>333.6</v>
      </c>
      <c r="F28" s="115"/>
    </row>
    <row r="29" spans="1:6" ht="76.5" x14ac:dyDescent="0.25">
      <c r="A29" s="36" t="s">
        <v>261</v>
      </c>
      <c r="B29" s="123" t="s">
        <v>262</v>
      </c>
      <c r="C29" s="120">
        <v>2463.6</v>
      </c>
      <c r="D29" s="120">
        <f t="shared" si="0"/>
        <v>-388.5</v>
      </c>
      <c r="E29" s="120">
        <v>2075.1</v>
      </c>
      <c r="F29" s="115"/>
    </row>
    <row r="30" spans="1:6" s="129" customFormat="1" ht="25.5" x14ac:dyDescent="0.25">
      <c r="A30" s="117" t="s">
        <v>361</v>
      </c>
      <c r="B30" s="145" t="s">
        <v>362</v>
      </c>
      <c r="C30" s="118">
        <f>C31</f>
        <v>68.400000000000006</v>
      </c>
      <c r="D30" s="118">
        <f t="shared" si="0"/>
        <v>0</v>
      </c>
      <c r="E30" s="118">
        <f>E31</f>
        <v>68.400000000000006</v>
      </c>
    </row>
    <row r="31" spans="1:6" s="129" customFormat="1" ht="25.5" x14ac:dyDescent="0.25">
      <c r="A31" s="36" t="s">
        <v>364</v>
      </c>
      <c r="B31" s="123" t="s">
        <v>363</v>
      </c>
      <c r="C31" s="120">
        <v>68.400000000000006</v>
      </c>
      <c r="D31" s="120">
        <f t="shared" si="0"/>
        <v>0</v>
      </c>
      <c r="E31" s="120">
        <v>68.400000000000006</v>
      </c>
    </row>
    <row r="32" spans="1:6" x14ac:dyDescent="0.25">
      <c r="A32" s="117" t="s">
        <v>263</v>
      </c>
      <c r="B32" s="117" t="s">
        <v>264</v>
      </c>
      <c r="C32" s="118">
        <f>C33+C38+C42+C35</f>
        <v>56249.2</v>
      </c>
      <c r="D32" s="118">
        <f t="shared" si="0"/>
        <v>-1149.5</v>
      </c>
      <c r="E32" s="118">
        <f>E33+E38+E42+E35</f>
        <v>55099.7</v>
      </c>
      <c r="F32" s="115"/>
    </row>
    <row r="33" spans="1:6" ht="25.5" x14ac:dyDescent="0.25">
      <c r="A33" s="117" t="s">
        <v>265</v>
      </c>
      <c r="B33" s="117" t="s">
        <v>266</v>
      </c>
      <c r="C33" s="118">
        <f>C34</f>
        <v>43307.4</v>
      </c>
      <c r="D33" s="118">
        <f t="shared" si="0"/>
        <v>0</v>
      </c>
      <c r="E33" s="118">
        <f>E34</f>
        <v>43307.4</v>
      </c>
      <c r="F33" s="115"/>
    </row>
    <row r="34" spans="1:6" ht="25.5" x14ac:dyDescent="0.25">
      <c r="A34" s="36" t="s">
        <v>267</v>
      </c>
      <c r="B34" s="124" t="s">
        <v>268</v>
      </c>
      <c r="C34" s="120">
        <v>43307.4</v>
      </c>
      <c r="D34" s="120">
        <f t="shared" si="0"/>
        <v>0</v>
      </c>
      <c r="E34" s="120">
        <v>43307.4</v>
      </c>
      <c r="F34" s="115"/>
    </row>
    <row r="35" spans="1:6" s="129" customFormat="1" ht="25.5" x14ac:dyDescent="0.25">
      <c r="A35" s="36" t="s">
        <v>367</v>
      </c>
      <c r="B35" s="146" t="s">
        <v>368</v>
      </c>
      <c r="C35" s="118">
        <f>C36+C37</f>
        <v>6164.2</v>
      </c>
      <c r="D35" s="118">
        <f t="shared" si="0"/>
        <v>-4764.2</v>
      </c>
      <c r="E35" s="118">
        <f>E36+E37</f>
        <v>1400</v>
      </c>
    </row>
    <row r="36" spans="1:6" s="129" customFormat="1" ht="63.75" x14ac:dyDescent="0.25">
      <c r="A36" s="36" t="s">
        <v>366</v>
      </c>
      <c r="B36" s="124" t="s">
        <v>365</v>
      </c>
      <c r="C36" s="120">
        <v>1400</v>
      </c>
      <c r="D36" s="120">
        <f t="shared" si="0"/>
        <v>0</v>
      </c>
      <c r="E36" s="120">
        <v>1400</v>
      </c>
    </row>
    <row r="37" spans="1:6" s="149" customFormat="1" ht="51" x14ac:dyDescent="0.25">
      <c r="A37" s="36" t="s">
        <v>382</v>
      </c>
      <c r="B37" s="124" t="s">
        <v>381</v>
      </c>
      <c r="C37" s="120">
        <v>4764.2</v>
      </c>
      <c r="D37" s="120">
        <f t="shared" si="0"/>
        <v>-4764.2</v>
      </c>
      <c r="E37" s="120">
        <v>0</v>
      </c>
    </row>
    <row r="38" spans="1:6" ht="25.5" x14ac:dyDescent="0.25">
      <c r="A38" s="117" t="s">
        <v>269</v>
      </c>
      <c r="B38" s="117" t="s">
        <v>270</v>
      </c>
      <c r="C38" s="118">
        <f>C39+C41+C40</f>
        <v>548.69999999999993</v>
      </c>
      <c r="D38" s="118">
        <f t="shared" si="0"/>
        <v>0</v>
      </c>
      <c r="E38" s="118">
        <f>E39+E41+E40</f>
        <v>548.69999999999993</v>
      </c>
      <c r="F38" s="115"/>
    </row>
    <row r="39" spans="1:6" ht="38.25" x14ac:dyDescent="0.25">
      <c r="A39" s="36" t="s">
        <v>271</v>
      </c>
      <c r="B39" s="125" t="s">
        <v>272</v>
      </c>
      <c r="C39" s="120">
        <v>4.3</v>
      </c>
      <c r="D39" s="120">
        <f t="shared" si="0"/>
        <v>0</v>
      </c>
      <c r="E39" s="120">
        <v>4.3</v>
      </c>
      <c r="F39" s="115"/>
    </row>
    <row r="40" spans="1:6" ht="38.25" x14ac:dyDescent="0.25">
      <c r="A40" s="36" t="s">
        <v>273</v>
      </c>
      <c r="B40" s="124" t="s">
        <v>274</v>
      </c>
      <c r="C40" s="120">
        <v>466.4</v>
      </c>
      <c r="D40" s="120">
        <f t="shared" si="0"/>
        <v>0</v>
      </c>
      <c r="E40" s="120">
        <v>466.4</v>
      </c>
      <c r="F40" s="115"/>
    </row>
    <row r="41" spans="1:6" ht="38.25" x14ac:dyDescent="0.25">
      <c r="A41" s="36" t="s">
        <v>275</v>
      </c>
      <c r="B41" s="124" t="s">
        <v>276</v>
      </c>
      <c r="C41" s="120">
        <v>78</v>
      </c>
      <c r="D41" s="120">
        <f t="shared" si="0"/>
        <v>0</v>
      </c>
      <c r="E41" s="120">
        <v>78</v>
      </c>
      <c r="F41" s="115"/>
    </row>
    <row r="42" spans="1:6" x14ac:dyDescent="0.25">
      <c r="A42" s="117" t="s">
        <v>277</v>
      </c>
      <c r="B42" s="117" t="s">
        <v>62</v>
      </c>
      <c r="C42" s="118">
        <f>C44+C43</f>
        <v>6228.9</v>
      </c>
      <c r="D42" s="118">
        <f t="shared" si="0"/>
        <v>3614.6999999999989</v>
      </c>
      <c r="E42" s="118">
        <f>E44+E43</f>
        <v>9843.5999999999985</v>
      </c>
      <c r="F42" s="115"/>
    </row>
    <row r="43" spans="1:6" s="150" customFormat="1" ht="51" x14ac:dyDescent="0.25">
      <c r="A43" s="36" t="s">
        <v>382</v>
      </c>
      <c r="B43" s="124" t="s">
        <v>381</v>
      </c>
      <c r="C43" s="120">
        <v>0</v>
      </c>
      <c r="D43" s="120">
        <f t="shared" ref="D43" si="1">E43-C43</f>
        <v>4764.2</v>
      </c>
      <c r="E43" s="120">
        <v>4764.2</v>
      </c>
    </row>
    <row r="44" spans="1:6" ht="25.5" x14ac:dyDescent="0.25">
      <c r="A44" s="36" t="s">
        <v>278</v>
      </c>
      <c r="B44" s="125" t="s">
        <v>279</v>
      </c>
      <c r="C44" s="120">
        <v>6228.9</v>
      </c>
      <c r="D44" s="120">
        <f t="shared" si="0"/>
        <v>-1149.5</v>
      </c>
      <c r="E44" s="120">
        <v>5079.3999999999996</v>
      </c>
      <c r="F44" s="115"/>
    </row>
    <row r="45" spans="1:6" x14ac:dyDescent="0.25">
      <c r="A45" s="126"/>
      <c r="B45" s="117" t="s">
        <v>280</v>
      </c>
      <c r="C45" s="118">
        <f>C8+C32</f>
        <v>79052.399999999994</v>
      </c>
      <c r="D45" s="118">
        <f t="shared" si="0"/>
        <v>-2217</v>
      </c>
      <c r="E45" s="118">
        <f>E8+E32</f>
        <v>76835.399999999994</v>
      </c>
    </row>
  </sheetData>
  <mergeCells count="7">
    <mergeCell ref="E5:E6"/>
    <mergeCell ref="A4:E4"/>
    <mergeCell ref="A3:E3"/>
    <mergeCell ref="A5:A6"/>
    <mergeCell ref="B5:B6"/>
    <mergeCell ref="C5:C6"/>
    <mergeCell ref="D5:D6"/>
  </mergeCells>
  <phoneticPr fontId="27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9"/>
  <sheetViews>
    <sheetView workbookViewId="0">
      <selection activeCell="A87" sqref="A87"/>
    </sheetView>
  </sheetViews>
  <sheetFormatPr defaultRowHeight="15" x14ac:dyDescent="0.25"/>
  <cols>
    <col min="1" max="1" width="36.28515625" customWidth="1"/>
    <col min="2" max="2" width="4.140625" style="4" customWidth="1"/>
    <col min="3" max="3" width="5" style="4" customWidth="1"/>
    <col min="4" max="4" width="4.85546875" style="4" customWidth="1"/>
    <col min="5" max="5" width="3.5703125" style="4" bestFit="1" customWidth="1"/>
    <col min="6" max="6" width="6.5703125" style="4" customWidth="1"/>
    <col min="7" max="7" width="6" style="4" customWidth="1"/>
    <col min="8" max="8" width="8.42578125" customWidth="1"/>
    <col min="9" max="9" width="13.140625" customWidth="1"/>
    <col min="10" max="10" width="10.42578125" customWidth="1"/>
    <col min="11" max="11" width="14.140625" customWidth="1"/>
  </cols>
  <sheetData>
    <row r="1" spans="1:12" x14ac:dyDescent="0.25">
      <c r="J1" s="174" t="s">
        <v>182</v>
      </c>
      <c r="K1" s="174"/>
    </row>
    <row r="2" spans="1:12" ht="18" customHeight="1" x14ac:dyDescent="0.25">
      <c r="A2" s="175"/>
      <c r="B2" s="3" t="s">
        <v>36</v>
      </c>
      <c r="E2" s="174" t="s">
        <v>209</v>
      </c>
      <c r="F2" s="174"/>
      <c r="G2" s="174"/>
      <c r="H2" s="174"/>
      <c r="I2" s="174"/>
      <c r="J2" s="174"/>
      <c r="K2" s="170"/>
    </row>
    <row r="3" spans="1:12" ht="24" customHeight="1" x14ac:dyDescent="0.25">
      <c r="A3" s="175"/>
      <c r="B3" s="5"/>
      <c r="E3" s="174"/>
      <c r="F3" s="174"/>
      <c r="G3" s="174"/>
      <c r="H3" s="174"/>
      <c r="I3" s="174"/>
      <c r="J3" s="174"/>
      <c r="K3" s="170"/>
    </row>
    <row r="4" spans="1:12" ht="92.25" customHeight="1" x14ac:dyDescent="0.25">
      <c r="A4" s="169" t="s">
        <v>206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2" ht="15.75" x14ac:dyDescent="0.25">
      <c r="A5" s="2"/>
    </row>
    <row r="6" spans="1:12" x14ac:dyDescent="0.25">
      <c r="A6" s="176" t="s">
        <v>0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</row>
    <row r="7" spans="1:12" ht="15" customHeight="1" x14ac:dyDescent="0.25">
      <c r="A7" s="177" t="s">
        <v>1</v>
      </c>
      <c r="B7" s="178" t="s">
        <v>2</v>
      </c>
      <c r="C7" s="178" t="s">
        <v>3</v>
      </c>
      <c r="D7" s="179" t="s">
        <v>4</v>
      </c>
      <c r="E7" s="179"/>
      <c r="F7" s="179"/>
      <c r="G7" s="179"/>
      <c r="H7" s="180" t="s">
        <v>5</v>
      </c>
      <c r="I7" s="172" t="s">
        <v>179</v>
      </c>
      <c r="J7" s="172" t="s">
        <v>180</v>
      </c>
      <c r="K7" s="166" t="s">
        <v>181</v>
      </c>
    </row>
    <row r="8" spans="1:12" ht="26.25" customHeight="1" x14ac:dyDescent="0.25">
      <c r="A8" s="177"/>
      <c r="B8" s="178"/>
      <c r="C8" s="178"/>
      <c r="D8" s="13" t="s">
        <v>6</v>
      </c>
      <c r="E8" s="13" t="s">
        <v>7</v>
      </c>
      <c r="F8" s="13" t="s">
        <v>103</v>
      </c>
      <c r="G8" s="13" t="s">
        <v>8</v>
      </c>
      <c r="H8" s="181"/>
      <c r="I8" s="173"/>
      <c r="J8" s="173"/>
      <c r="K8" s="166"/>
    </row>
    <row r="9" spans="1:12" x14ac:dyDescent="0.25">
      <c r="A9" s="14">
        <v>1</v>
      </c>
      <c r="B9" s="14">
        <v>2</v>
      </c>
      <c r="C9" s="14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 t="s">
        <v>108</v>
      </c>
      <c r="J9" s="12" t="s">
        <v>80</v>
      </c>
      <c r="K9" s="12" t="s">
        <v>76</v>
      </c>
    </row>
    <row r="10" spans="1:12" x14ac:dyDescent="0.25">
      <c r="A10" s="39" t="s">
        <v>9</v>
      </c>
      <c r="B10" s="40" t="s">
        <v>38</v>
      </c>
      <c r="C10" s="40" t="s">
        <v>39</v>
      </c>
      <c r="D10" s="40" t="s">
        <v>39</v>
      </c>
      <c r="E10" s="40" t="s">
        <v>42</v>
      </c>
      <c r="F10" s="40" t="s">
        <v>39</v>
      </c>
      <c r="G10" s="40" t="s">
        <v>68</v>
      </c>
      <c r="H10" s="40" t="s">
        <v>40</v>
      </c>
      <c r="I10" s="151">
        <f>I11+I17+I23+I51+I57+I34+I45</f>
        <v>40371.899999999994</v>
      </c>
      <c r="J10" s="151">
        <f>K10-I10</f>
        <v>-1020.4999999999927</v>
      </c>
      <c r="K10" s="151">
        <f>K11+K17+K23+K51+K57+K34+K45</f>
        <v>39351.4</v>
      </c>
    </row>
    <row r="11" spans="1:12" ht="51.75" x14ac:dyDescent="0.25">
      <c r="A11" s="41" t="s">
        <v>10</v>
      </c>
      <c r="B11" s="42" t="s">
        <v>38</v>
      </c>
      <c r="C11" s="42" t="s">
        <v>41</v>
      </c>
      <c r="D11" s="42" t="s">
        <v>39</v>
      </c>
      <c r="E11" s="42" t="s">
        <v>42</v>
      </c>
      <c r="F11" s="42" t="s">
        <v>39</v>
      </c>
      <c r="G11" s="42" t="s">
        <v>68</v>
      </c>
      <c r="H11" s="42" t="s">
        <v>40</v>
      </c>
      <c r="I11" s="152">
        <f>I12</f>
        <v>2269</v>
      </c>
      <c r="J11" s="152">
        <f t="shared" ref="J11:J72" si="0">K11-I11</f>
        <v>-109.59999999999991</v>
      </c>
      <c r="K11" s="152">
        <f>K12</f>
        <v>2159.4</v>
      </c>
    </row>
    <row r="12" spans="1:12" ht="51.75" x14ac:dyDescent="0.25">
      <c r="A12" s="43" t="s">
        <v>142</v>
      </c>
      <c r="B12" s="44" t="s">
        <v>38</v>
      </c>
      <c r="C12" s="44" t="s">
        <v>41</v>
      </c>
      <c r="D12" s="44" t="s">
        <v>143</v>
      </c>
      <c r="E12" s="44" t="s">
        <v>42</v>
      </c>
      <c r="F12" s="44" t="s">
        <v>39</v>
      </c>
      <c r="G12" s="44" t="s">
        <v>68</v>
      </c>
      <c r="H12" s="44" t="s">
        <v>40</v>
      </c>
      <c r="I12" s="153">
        <f>I13</f>
        <v>2269</v>
      </c>
      <c r="J12" s="153">
        <f t="shared" si="0"/>
        <v>-109.59999999999991</v>
      </c>
      <c r="K12" s="153">
        <f>K13</f>
        <v>2159.4</v>
      </c>
      <c r="L12" s="27"/>
    </row>
    <row r="13" spans="1:12" ht="39" x14ac:dyDescent="0.25">
      <c r="A13" s="43" t="s">
        <v>116</v>
      </c>
      <c r="B13" s="44" t="s">
        <v>38</v>
      </c>
      <c r="C13" s="44" t="s">
        <v>41</v>
      </c>
      <c r="D13" s="44" t="s">
        <v>143</v>
      </c>
      <c r="E13" s="44" t="s">
        <v>42</v>
      </c>
      <c r="F13" s="44" t="s">
        <v>43</v>
      </c>
      <c r="G13" s="44" t="s">
        <v>68</v>
      </c>
      <c r="H13" s="44" t="s">
        <v>40</v>
      </c>
      <c r="I13" s="153">
        <f t="shared" ref="I13:K13" si="1">I14</f>
        <v>2269</v>
      </c>
      <c r="J13" s="153">
        <f t="shared" si="0"/>
        <v>-109.59999999999991</v>
      </c>
      <c r="K13" s="153">
        <f t="shared" si="1"/>
        <v>2159.4</v>
      </c>
    </row>
    <row r="14" spans="1:12" x14ac:dyDescent="0.25">
      <c r="A14" s="45" t="s">
        <v>69</v>
      </c>
      <c r="B14" s="44" t="s">
        <v>38</v>
      </c>
      <c r="C14" s="44" t="s">
        <v>41</v>
      </c>
      <c r="D14" s="44" t="s">
        <v>143</v>
      </c>
      <c r="E14" s="44" t="s">
        <v>42</v>
      </c>
      <c r="F14" s="44" t="s">
        <v>43</v>
      </c>
      <c r="G14" s="44" t="s">
        <v>70</v>
      </c>
      <c r="H14" s="44" t="s">
        <v>40</v>
      </c>
      <c r="I14" s="153">
        <f>I15</f>
        <v>2269</v>
      </c>
      <c r="J14" s="153">
        <f t="shared" si="0"/>
        <v>-109.59999999999991</v>
      </c>
      <c r="K14" s="153">
        <f>K15</f>
        <v>2159.4</v>
      </c>
    </row>
    <row r="15" spans="1:12" ht="76.5" x14ac:dyDescent="0.25">
      <c r="A15" s="45" t="s">
        <v>104</v>
      </c>
      <c r="B15" s="44" t="s">
        <v>38</v>
      </c>
      <c r="C15" s="44" t="s">
        <v>41</v>
      </c>
      <c r="D15" s="44" t="s">
        <v>143</v>
      </c>
      <c r="E15" s="44" t="s">
        <v>42</v>
      </c>
      <c r="F15" s="44" t="s">
        <v>43</v>
      </c>
      <c r="G15" s="44" t="s">
        <v>70</v>
      </c>
      <c r="H15" s="44" t="s">
        <v>66</v>
      </c>
      <c r="I15" s="153">
        <f>I16</f>
        <v>2269</v>
      </c>
      <c r="J15" s="153">
        <f t="shared" si="0"/>
        <v>-109.59999999999991</v>
      </c>
      <c r="K15" s="153">
        <f>K16</f>
        <v>2159.4</v>
      </c>
    </row>
    <row r="16" spans="1:12" ht="38.25" x14ac:dyDescent="0.25">
      <c r="A16" s="45" t="s">
        <v>71</v>
      </c>
      <c r="B16" s="44" t="s">
        <v>38</v>
      </c>
      <c r="C16" s="44" t="s">
        <v>41</v>
      </c>
      <c r="D16" s="44" t="s">
        <v>143</v>
      </c>
      <c r="E16" s="44" t="s">
        <v>42</v>
      </c>
      <c r="F16" s="44" t="s">
        <v>43</v>
      </c>
      <c r="G16" s="44" t="s">
        <v>70</v>
      </c>
      <c r="H16" s="44" t="s">
        <v>72</v>
      </c>
      <c r="I16" s="153">
        <v>2269</v>
      </c>
      <c r="J16" s="153">
        <f t="shared" si="0"/>
        <v>-109.59999999999991</v>
      </c>
      <c r="K16" s="153">
        <v>2159.4</v>
      </c>
    </row>
    <row r="17" spans="1:11" ht="64.5" x14ac:dyDescent="0.25">
      <c r="A17" s="46" t="s">
        <v>144</v>
      </c>
      <c r="B17" s="42" t="s">
        <v>38</v>
      </c>
      <c r="C17" s="42" t="s">
        <v>45</v>
      </c>
      <c r="D17" s="42" t="s">
        <v>39</v>
      </c>
      <c r="E17" s="42" t="s">
        <v>42</v>
      </c>
      <c r="F17" s="42" t="s">
        <v>39</v>
      </c>
      <c r="G17" s="42" t="s">
        <v>68</v>
      </c>
      <c r="H17" s="42" t="s">
        <v>40</v>
      </c>
      <c r="I17" s="152">
        <f t="shared" ref="I17:K20" si="2">I18</f>
        <v>116.2</v>
      </c>
      <c r="J17" s="152">
        <f t="shared" si="0"/>
        <v>-116.2</v>
      </c>
      <c r="K17" s="152">
        <f t="shared" si="2"/>
        <v>0</v>
      </c>
    </row>
    <row r="18" spans="1:11" x14ac:dyDescent="0.25">
      <c r="A18" s="47" t="s">
        <v>20</v>
      </c>
      <c r="B18" s="44" t="s">
        <v>38</v>
      </c>
      <c r="C18" s="44" t="s">
        <v>45</v>
      </c>
      <c r="D18" s="44" t="s">
        <v>55</v>
      </c>
      <c r="E18" s="44" t="s">
        <v>42</v>
      </c>
      <c r="F18" s="44" t="s">
        <v>39</v>
      </c>
      <c r="G18" s="44" t="s">
        <v>68</v>
      </c>
      <c r="H18" s="44" t="s">
        <v>40</v>
      </c>
      <c r="I18" s="153">
        <f t="shared" si="2"/>
        <v>116.2</v>
      </c>
      <c r="J18" s="153">
        <f t="shared" si="0"/>
        <v>-116.2</v>
      </c>
      <c r="K18" s="153">
        <f t="shared" si="2"/>
        <v>0</v>
      </c>
    </row>
    <row r="19" spans="1:11" ht="51.75" x14ac:dyDescent="0.25">
      <c r="A19" s="47" t="s">
        <v>145</v>
      </c>
      <c r="B19" s="44" t="s">
        <v>38</v>
      </c>
      <c r="C19" s="44" t="s">
        <v>45</v>
      </c>
      <c r="D19" s="44" t="s">
        <v>55</v>
      </c>
      <c r="E19" s="44" t="s">
        <v>42</v>
      </c>
      <c r="F19" s="25" t="s">
        <v>41</v>
      </c>
      <c r="G19" s="25" t="s">
        <v>68</v>
      </c>
      <c r="H19" s="44" t="s">
        <v>40</v>
      </c>
      <c r="I19" s="153">
        <f t="shared" si="2"/>
        <v>116.2</v>
      </c>
      <c r="J19" s="153">
        <f t="shared" si="0"/>
        <v>-116.2</v>
      </c>
      <c r="K19" s="153">
        <f t="shared" si="2"/>
        <v>0</v>
      </c>
    </row>
    <row r="20" spans="1:11" ht="26.25" x14ac:dyDescent="0.25">
      <c r="A20" s="47" t="s">
        <v>146</v>
      </c>
      <c r="B20" s="44" t="s">
        <v>38</v>
      </c>
      <c r="C20" s="44" t="s">
        <v>45</v>
      </c>
      <c r="D20" s="44" t="s">
        <v>55</v>
      </c>
      <c r="E20" s="44" t="s">
        <v>42</v>
      </c>
      <c r="F20" s="25" t="s">
        <v>41</v>
      </c>
      <c r="G20" s="25" t="s">
        <v>147</v>
      </c>
      <c r="H20" s="44" t="s">
        <v>40</v>
      </c>
      <c r="I20" s="153">
        <f t="shared" si="2"/>
        <v>116.2</v>
      </c>
      <c r="J20" s="153">
        <f t="shared" si="0"/>
        <v>-116.2</v>
      </c>
      <c r="K20" s="153">
        <f t="shared" si="2"/>
        <v>0</v>
      </c>
    </row>
    <row r="21" spans="1:11" ht="76.5" x14ac:dyDescent="0.25">
      <c r="A21" s="45" t="s">
        <v>104</v>
      </c>
      <c r="B21" s="44" t="s">
        <v>38</v>
      </c>
      <c r="C21" s="44" t="s">
        <v>45</v>
      </c>
      <c r="D21" s="44" t="s">
        <v>55</v>
      </c>
      <c r="E21" s="44" t="s">
        <v>42</v>
      </c>
      <c r="F21" s="44" t="s">
        <v>41</v>
      </c>
      <c r="G21" s="44" t="s">
        <v>147</v>
      </c>
      <c r="H21" s="44" t="s">
        <v>66</v>
      </c>
      <c r="I21" s="153">
        <f>I22</f>
        <v>116.2</v>
      </c>
      <c r="J21" s="153">
        <f t="shared" si="0"/>
        <v>-116.2</v>
      </c>
      <c r="K21" s="153">
        <f>K22</f>
        <v>0</v>
      </c>
    </row>
    <row r="22" spans="1:11" ht="38.25" x14ac:dyDescent="0.25">
      <c r="A22" s="45" t="s">
        <v>71</v>
      </c>
      <c r="B22" s="44" t="s">
        <v>38</v>
      </c>
      <c r="C22" s="44" t="s">
        <v>45</v>
      </c>
      <c r="D22" s="44" t="s">
        <v>55</v>
      </c>
      <c r="E22" s="44" t="s">
        <v>42</v>
      </c>
      <c r="F22" s="44" t="s">
        <v>41</v>
      </c>
      <c r="G22" s="44" t="s">
        <v>147</v>
      </c>
      <c r="H22" s="44" t="s">
        <v>72</v>
      </c>
      <c r="I22" s="153">
        <v>116.2</v>
      </c>
      <c r="J22" s="153">
        <f t="shared" si="0"/>
        <v>-116.2</v>
      </c>
      <c r="K22" s="153">
        <v>0</v>
      </c>
    </row>
    <row r="23" spans="1:11" ht="64.5" x14ac:dyDescent="0.25">
      <c r="A23" s="46" t="s">
        <v>11</v>
      </c>
      <c r="B23" s="42" t="s">
        <v>38</v>
      </c>
      <c r="C23" s="42" t="s">
        <v>43</v>
      </c>
      <c r="D23" s="42" t="s">
        <v>39</v>
      </c>
      <c r="E23" s="42" t="s">
        <v>42</v>
      </c>
      <c r="F23" s="42" t="s">
        <v>39</v>
      </c>
      <c r="G23" s="42" t="s">
        <v>68</v>
      </c>
      <c r="H23" s="42" t="s">
        <v>40</v>
      </c>
      <c r="I23" s="152">
        <f>I24</f>
        <v>22661.399999999998</v>
      </c>
      <c r="J23" s="152">
        <f t="shared" si="0"/>
        <v>-342.89999999999782</v>
      </c>
      <c r="K23" s="152">
        <f>K24</f>
        <v>22318.5</v>
      </c>
    </row>
    <row r="24" spans="1:11" ht="51.75" x14ac:dyDescent="0.25">
      <c r="A24" s="43" t="s">
        <v>142</v>
      </c>
      <c r="B24" s="44" t="s">
        <v>38</v>
      </c>
      <c r="C24" s="44" t="s">
        <v>43</v>
      </c>
      <c r="D24" s="44" t="s">
        <v>143</v>
      </c>
      <c r="E24" s="44" t="s">
        <v>42</v>
      </c>
      <c r="F24" s="44" t="s">
        <v>39</v>
      </c>
      <c r="G24" s="44" t="s">
        <v>68</v>
      </c>
      <c r="H24" s="44" t="s">
        <v>40</v>
      </c>
      <c r="I24" s="153">
        <f>I25</f>
        <v>22661.399999999998</v>
      </c>
      <c r="J24" s="153">
        <f t="shared" si="0"/>
        <v>-342.89999999999782</v>
      </c>
      <c r="K24" s="153">
        <f>K25</f>
        <v>22318.5</v>
      </c>
    </row>
    <row r="25" spans="1:11" ht="51.75" x14ac:dyDescent="0.25">
      <c r="A25" s="43" t="s">
        <v>117</v>
      </c>
      <c r="B25" s="44" t="s">
        <v>38</v>
      </c>
      <c r="C25" s="44" t="s">
        <v>43</v>
      </c>
      <c r="D25" s="44" t="s">
        <v>143</v>
      </c>
      <c r="E25" s="44" t="s">
        <v>42</v>
      </c>
      <c r="F25" s="44" t="s">
        <v>38</v>
      </c>
      <c r="G25" s="44" t="s">
        <v>68</v>
      </c>
      <c r="H25" s="44" t="s">
        <v>40</v>
      </c>
      <c r="I25" s="153">
        <f>I26</f>
        <v>22661.399999999998</v>
      </c>
      <c r="J25" s="153">
        <f t="shared" si="0"/>
        <v>-342.89999999999782</v>
      </c>
      <c r="K25" s="153">
        <f>K26</f>
        <v>22318.5</v>
      </c>
    </row>
    <row r="26" spans="1:11" ht="26.25" x14ac:dyDescent="0.25">
      <c r="A26" s="48" t="s">
        <v>73</v>
      </c>
      <c r="B26" s="44" t="s">
        <v>38</v>
      </c>
      <c r="C26" s="44" t="s">
        <v>43</v>
      </c>
      <c r="D26" s="44" t="s">
        <v>143</v>
      </c>
      <c r="E26" s="44" t="s">
        <v>42</v>
      </c>
      <c r="F26" s="44" t="s">
        <v>38</v>
      </c>
      <c r="G26" s="44" t="s">
        <v>74</v>
      </c>
      <c r="H26" s="44" t="s">
        <v>40</v>
      </c>
      <c r="I26" s="153">
        <f>I27+I29+I31</f>
        <v>22661.399999999998</v>
      </c>
      <c r="J26" s="153">
        <f t="shared" si="0"/>
        <v>-342.89999999999782</v>
      </c>
      <c r="K26" s="153">
        <f>K27+K29+K31</f>
        <v>22318.5</v>
      </c>
    </row>
    <row r="27" spans="1:11" ht="76.5" x14ac:dyDescent="0.25">
      <c r="A27" s="45" t="s">
        <v>104</v>
      </c>
      <c r="B27" s="44" t="s">
        <v>38</v>
      </c>
      <c r="C27" s="44" t="s">
        <v>43</v>
      </c>
      <c r="D27" s="44" t="s">
        <v>143</v>
      </c>
      <c r="E27" s="44" t="s">
        <v>42</v>
      </c>
      <c r="F27" s="44" t="s">
        <v>38</v>
      </c>
      <c r="G27" s="44" t="s">
        <v>74</v>
      </c>
      <c r="H27" s="44" t="s">
        <v>66</v>
      </c>
      <c r="I27" s="153">
        <f>I28</f>
        <v>22260.2</v>
      </c>
      <c r="J27" s="153">
        <f t="shared" si="0"/>
        <v>-434.70000000000073</v>
      </c>
      <c r="K27" s="153">
        <f>K28</f>
        <v>21825.5</v>
      </c>
    </row>
    <row r="28" spans="1:11" ht="38.25" x14ac:dyDescent="0.25">
      <c r="A28" s="45" t="s">
        <v>71</v>
      </c>
      <c r="B28" s="44" t="s">
        <v>38</v>
      </c>
      <c r="C28" s="44" t="s">
        <v>43</v>
      </c>
      <c r="D28" s="44" t="s">
        <v>143</v>
      </c>
      <c r="E28" s="44" t="s">
        <v>42</v>
      </c>
      <c r="F28" s="44" t="s">
        <v>38</v>
      </c>
      <c r="G28" s="44" t="s">
        <v>74</v>
      </c>
      <c r="H28" s="44" t="s">
        <v>72</v>
      </c>
      <c r="I28" s="153">
        <v>22260.2</v>
      </c>
      <c r="J28" s="153">
        <f t="shared" si="0"/>
        <v>-434.70000000000073</v>
      </c>
      <c r="K28" s="153">
        <v>21825.5</v>
      </c>
    </row>
    <row r="29" spans="1:11" ht="38.25" x14ac:dyDescent="0.25">
      <c r="A29" s="45" t="s">
        <v>105</v>
      </c>
      <c r="B29" s="44" t="s">
        <v>38</v>
      </c>
      <c r="C29" s="44" t="s">
        <v>43</v>
      </c>
      <c r="D29" s="44" t="s">
        <v>143</v>
      </c>
      <c r="E29" s="44" t="s">
        <v>42</v>
      </c>
      <c r="F29" s="44" t="s">
        <v>38</v>
      </c>
      <c r="G29" s="44" t="s">
        <v>74</v>
      </c>
      <c r="H29" s="44" t="s">
        <v>51</v>
      </c>
      <c r="I29" s="153">
        <f>I30</f>
        <v>167.6</v>
      </c>
      <c r="J29" s="153">
        <f t="shared" si="0"/>
        <v>-3.9000000000000057</v>
      </c>
      <c r="K29" s="153">
        <f>K30</f>
        <v>163.69999999999999</v>
      </c>
    </row>
    <row r="30" spans="1:11" ht="39" x14ac:dyDescent="0.25">
      <c r="A30" s="37" t="s">
        <v>65</v>
      </c>
      <c r="B30" s="44" t="s">
        <v>38</v>
      </c>
      <c r="C30" s="44" t="s">
        <v>43</v>
      </c>
      <c r="D30" s="44" t="s">
        <v>143</v>
      </c>
      <c r="E30" s="44" t="s">
        <v>42</v>
      </c>
      <c r="F30" s="44" t="s">
        <v>38</v>
      </c>
      <c r="G30" s="44" t="s">
        <v>74</v>
      </c>
      <c r="H30" s="44" t="s">
        <v>52</v>
      </c>
      <c r="I30" s="153">
        <v>167.6</v>
      </c>
      <c r="J30" s="153">
        <f t="shared" si="0"/>
        <v>-3.9000000000000057</v>
      </c>
      <c r="K30" s="153">
        <v>163.69999999999999</v>
      </c>
    </row>
    <row r="31" spans="1:11" x14ac:dyDescent="0.25">
      <c r="A31" s="37" t="s">
        <v>12</v>
      </c>
      <c r="B31" s="44" t="s">
        <v>38</v>
      </c>
      <c r="C31" s="44" t="s">
        <v>43</v>
      </c>
      <c r="D31" s="44" t="s">
        <v>143</v>
      </c>
      <c r="E31" s="44" t="s">
        <v>42</v>
      </c>
      <c r="F31" s="44" t="s">
        <v>38</v>
      </c>
      <c r="G31" s="44" t="s">
        <v>74</v>
      </c>
      <c r="H31" s="44" t="s">
        <v>56</v>
      </c>
      <c r="I31" s="153">
        <f>I33+I32</f>
        <v>233.6</v>
      </c>
      <c r="J31" s="153">
        <f t="shared" si="0"/>
        <v>95.700000000000017</v>
      </c>
      <c r="K31" s="153">
        <f>K33+K32</f>
        <v>329.3</v>
      </c>
    </row>
    <row r="32" spans="1:11" s="129" customFormat="1" x14ac:dyDescent="0.25">
      <c r="A32" s="49" t="s">
        <v>339</v>
      </c>
      <c r="B32" s="44" t="s">
        <v>38</v>
      </c>
      <c r="C32" s="44" t="s">
        <v>43</v>
      </c>
      <c r="D32" s="44" t="s">
        <v>143</v>
      </c>
      <c r="E32" s="44" t="s">
        <v>42</v>
      </c>
      <c r="F32" s="44" t="s">
        <v>38</v>
      </c>
      <c r="G32" s="44" t="s">
        <v>74</v>
      </c>
      <c r="H32" s="44" t="s">
        <v>338</v>
      </c>
      <c r="I32" s="153">
        <v>200.6</v>
      </c>
      <c r="J32" s="153">
        <f t="shared" si="0"/>
        <v>-200.6</v>
      </c>
      <c r="K32" s="153">
        <v>0</v>
      </c>
    </row>
    <row r="33" spans="1:11" ht="26.25" x14ac:dyDescent="0.25">
      <c r="A33" s="49" t="s">
        <v>61</v>
      </c>
      <c r="B33" s="44" t="s">
        <v>38</v>
      </c>
      <c r="C33" s="44" t="s">
        <v>43</v>
      </c>
      <c r="D33" s="44" t="s">
        <v>143</v>
      </c>
      <c r="E33" s="44" t="s">
        <v>42</v>
      </c>
      <c r="F33" s="44" t="s">
        <v>38</v>
      </c>
      <c r="G33" s="44" t="s">
        <v>74</v>
      </c>
      <c r="H33" s="44" t="s">
        <v>75</v>
      </c>
      <c r="I33" s="153">
        <v>33</v>
      </c>
      <c r="J33" s="153">
        <f t="shared" si="0"/>
        <v>296.3</v>
      </c>
      <c r="K33" s="153">
        <v>329.3</v>
      </c>
    </row>
    <row r="34" spans="1:11" ht="51.75" x14ac:dyDescent="0.25">
      <c r="A34" s="50" t="s">
        <v>113</v>
      </c>
      <c r="B34" s="42" t="s">
        <v>38</v>
      </c>
      <c r="C34" s="42" t="s">
        <v>100</v>
      </c>
      <c r="D34" s="42" t="s">
        <v>39</v>
      </c>
      <c r="E34" s="42" t="s">
        <v>42</v>
      </c>
      <c r="F34" s="42" t="s">
        <v>39</v>
      </c>
      <c r="G34" s="42" t="s">
        <v>68</v>
      </c>
      <c r="H34" s="42" t="s">
        <v>40</v>
      </c>
      <c r="I34" s="152">
        <f>I40+I35</f>
        <v>115.1</v>
      </c>
      <c r="J34" s="152">
        <f t="shared" si="0"/>
        <v>0</v>
      </c>
      <c r="K34" s="152">
        <f>K40+K35</f>
        <v>115.1</v>
      </c>
    </row>
    <row r="35" spans="1:11" x14ac:dyDescent="0.25">
      <c r="A35" s="37" t="s">
        <v>20</v>
      </c>
      <c r="B35" s="44" t="s">
        <v>38</v>
      </c>
      <c r="C35" s="44" t="s">
        <v>100</v>
      </c>
      <c r="D35" s="44" t="s">
        <v>55</v>
      </c>
      <c r="E35" s="44" t="s">
        <v>42</v>
      </c>
      <c r="F35" s="44" t="s">
        <v>39</v>
      </c>
      <c r="G35" s="44" t="s">
        <v>68</v>
      </c>
      <c r="H35" s="44" t="s">
        <v>40</v>
      </c>
      <c r="I35" s="153">
        <f t="shared" ref="I35:K37" si="3">I36</f>
        <v>52.5</v>
      </c>
      <c r="J35" s="153">
        <f t="shared" si="0"/>
        <v>0</v>
      </c>
      <c r="K35" s="153">
        <f t="shared" si="3"/>
        <v>52.5</v>
      </c>
    </row>
    <row r="36" spans="1:11" ht="51.75" x14ac:dyDescent="0.25">
      <c r="A36" s="47" t="s">
        <v>145</v>
      </c>
      <c r="B36" s="44" t="s">
        <v>38</v>
      </c>
      <c r="C36" s="44" t="s">
        <v>100</v>
      </c>
      <c r="D36" s="44" t="s">
        <v>55</v>
      </c>
      <c r="E36" s="44" t="s">
        <v>42</v>
      </c>
      <c r="F36" s="44" t="s">
        <v>41</v>
      </c>
      <c r="G36" s="44" t="s">
        <v>68</v>
      </c>
      <c r="H36" s="44" t="s">
        <v>40</v>
      </c>
      <c r="I36" s="153">
        <f t="shared" si="3"/>
        <v>52.5</v>
      </c>
      <c r="J36" s="153">
        <f t="shared" si="0"/>
        <v>0</v>
      </c>
      <c r="K36" s="153">
        <f t="shared" si="3"/>
        <v>52.5</v>
      </c>
    </row>
    <row r="37" spans="1:11" ht="64.5" x14ac:dyDescent="0.25">
      <c r="A37" s="37" t="s">
        <v>137</v>
      </c>
      <c r="B37" s="44" t="s">
        <v>38</v>
      </c>
      <c r="C37" s="44" t="s">
        <v>100</v>
      </c>
      <c r="D37" s="44" t="s">
        <v>55</v>
      </c>
      <c r="E37" s="44" t="s">
        <v>42</v>
      </c>
      <c r="F37" s="44" t="s">
        <v>41</v>
      </c>
      <c r="G37" s="44" t="s">
        <v>114</v>
      </c>
      <c r="H37" s="44" t="s">
        <v>40</v>
      </c>
      <c r="I37" s="153">
        <f t="shared" si="3"/>
        <v>52.5</v>
      </c>
      <c r="J37" s="153">
        <f t="shared" si="0"/>
        <v>0</v>
      </c>
      <c r="K37" s="153">
        <f t="shared" si="3"/>
        <v>52.5</v>
      </c>
    </row>
    <row r="38" spans="1:11" x14ac:dyDescent="0.25">
      <c r="A38" s="37" t="s">
        <v>34</v>
      </c>
      <c r="B38" s="44" t="s">
        <v>38</v>
      </c>
      <c r="C38" s="44" t="s">
        <v>100</v>
      </c>
      <c r="D38" s="44" t="s">
        <v>55</v>
      </c>
      <c r="E38" s="44" t="s">
        <v>42</v>
      </c>
      <c r="F38" s="44" t="s">
        <v>41</v>
      </c>
      <c r="G38" s="44" t="s">
        <v>114</v>
      </c>
      <c r="H38" s="44" t="s">
        <v>101</v>
      </c>
      <c r="I38" s="153">
        <f>I39</f>
        <v>52.5</v>
      </c>
      <c r="J38" s="153">
        <f t="shared" si="0"/>
        <v>0</v>
      </c>
      <c r="K38" s="153">
        <f>K39</f>
        <v>52.5</v>
      </c>
    </row>
    <row r="39" spans="1:11" x14ac:dyDescent="0.25">
      <c r="A39" s="51" t="s">
        <v>62</v>
      </c>
      <c r="B39" s="44" t="s">
        <v>38</v>
      </c>
      <c r="C39" s="44" t="s">
        <v>100</v>
      </c>
      <c r="D39" s="44" t="s">
        <v>55</v>
      </c>
      <c r="E39" s="44" t="s">
        <v>42</v>
      </c>
      <c r="F39" s="44" t="s">
        <v>41</v>
      </c>
      <c r="G39" s="44" t="s">
        <v>114</v>
      </c>
      <c r="H39" s="44" t="s">
        <v>102</v>
      </c>
      <c r="I39" s="153">
        <v>52.5</v>
      </c>
      <c r="J39" s="153">
        <f t="shared" si="0"/>
        <v>0</v>
      </c>
      <c r="K39" s="153">
        <v>52.5</v>
      </c>
    </row>
    <row r="40" spans="1:11" ht="77.25" x14ac:dyDescent="0.25">
      <c r="A40" s="48" t="s">
        <v>149</v>
      </c>
      <c r="B40" s="44" t="s">
        <v>38</v>
      </c>
      <c r="C40" s="44" t="s">
        <v>100</v>
      </c>
      <c r="D40" s="44" t="s">
        <v>148</v>
      </c>
      <c r="E40" s="44" t="s">
        <v>42</v>
      </c>
      <c r="F40" s="44" t="s">
        <v>39</v>
      </c>
      <c r="G40" s="44" t="s">
        <v>68</v>
      </c>
      <c r="H40" s="44" t="s">
        <v>40</v>
      </c>
      <c r="I40" s="153">
        <f>I41</f>
        <v>62.6</v>
      </c>
      <c r="J40" s="153">
        <f t="shared" si="0"/>
        <v>0</v>
      </c>
      <c r="K40" s="153">
        <f>K41</f>
        <v>62.6</v>
      </c>
    </row>
    <row r="41" spans="1:11" ht="39" x14ac:dyDescent="0.25">
      <c r="A41" s="49" t="s">
        <v>150</v>
      </c>
      <c r="B41" s="44" t="s">
        <v>38</v>
      </c>
      <c r="C41" s="44" t="s">
        <v>100</v>
      </c>
      <c r="D41" s="44" t="s">
        <v>148</v>
      </c>
      <c r="E41" s="44" t="s">
        <v>42</v>
      </c>
      <c r="F41" s="44" t="s">
        <v>41</v>
      </c>
      <c r="G41" s="44" t="s">
        <v>68</v>
      </c>
      <c r="H41" s="44" t="s">
        <v>40</v>
      </c>
      <c r="I41" s="153">
        <f t="shared" ref="I41:K42" si="4">I42</f>
        <v>62.6</v>
      </c>
      <c r="J41" s="153">
        <f t="shared" si="0"/>
        <v>0</v>
      </c>
      <c r="K41" s="153">
        <f t="shared" si="4"/>
        <v>62.6</v>
      </c>
    </row>
    <row r="42" spans="1:11" ht="64.5" x14ac:dyDescent="0.25">
      <c r="A42" s="49" t="s">
        <v>137</v>
      </c>
      <c r="B42" s="44" t="s">
        <v>38</v>
      </c>
      <c r="C42" s="44" t="s">
        <v>100</v>
      </c>
      <c r="D42" s="44" t="s">
        <v>148</v>
      </c>
      <c r="E42" s="44" t="s">
        <v>42</v>
      </c>
      <c r="F42" s="44" t="s">
        <v>41</v>
      </c>
      <c r="G42" s="44" t="s">
        <v>114</v>
      </c>
      <c r="H42" s="44" t="s">
        <v>40</v>
      </c>
      <c r="I42" s="153">
        <f t="shared" si="4"/>
        <v>62.6</v>
      </c>
      <c r="J42" s="153">
        <f t="shared" si="0"/>
        <v>0</v>
      </c>
      <c r="K42" s="153">
        <f t="shared" si="4"/>
        <v>62.6</v>
      </c>
    </row>
    <row r="43" spans="1:11" ht="53.25" customHeight="1" x14ac:dyDescent="0.25">
      <c r="A43" s="37" t="s">
        <v>34</v>
      </c>
      <c r="B43" s="44" t="s">
        <v>38</v>
      </c>
      <c r="C43" s="44" t="s">
        <v>100</v>
      </c>
      <c r="D43" s="44" t="s">
        <v>148</v>
      </c>
      <c r="E43" s="44" t="s">
        <v>42</v>
      </c>
      <c r="F43" s="44" t="s">
        <v>41</v>
      </c>
      <c r="G43" s="44" t="s">
        <v>114</v>
      </c>
      <c r="H43" s="44" t="s">
        <v>101</v>
      </c>
      <c r="I43" s="153">
        <f>I44</f>
        <v>62.6</v>
      </c>
      <c r="J43" s="153">
        <f t="shared" si="0"/>
        <v>0</v>
      </c>
      <c r="K43" s="153">
        <f>K44</f>
        <v>62.6</v>
      </c>
    </row>
    <row r="44" spans="1:11" x14ac:dyDescent="0.25">
      <c r="A44" s="51" t="s">
        <v>62</v>
      </c>
      <c r="B44" s="44" t="s">
        <v>38</v>
      </c>
      <c r="C44" s="44" t="s">
        <v>100</v>
      </c>
      <c r="D44" s="44" t="s">
        <v>148</v>
      </c>
      <c r="E44" s="44" t="s">
        <v>42</v>
      </c>
      <c r="F44" s="44" t="s">
        <v>41</v>
      </c>
      <c r="G44" s="44" t="s">
        <v>114</v>
      </c>
      <c r="H44" s="44" t="s">
        <v>102</v>
      </c>
      <c r="I44" s="153">
        <v>62.6</v>
      </c>
      <c r="J44" s="153">
        <f t="shared" si="0"/>
        <v>0</v>
      </c>
      <c r="K44" s="153">
        <v>62.6</v>
      </c>
    </row>
    <row r="45" spans="1:11" x14ac:dyDescent="0.25">
      <c r="A45" s="52" t="s">
        <v>195</v>
      </c>
      <c r="B45" s="42" t="s">
        <v>38</v>
      </c>
      <c r="C45" s="53" t="s">
        <v>196</v>
      </c>
      <c r="D45" s="42" t="s">
        <v>39</v>
      </c>
      <c r="E45" s="42" t="s">
        <v>42</v>
      </c>
      <c r="F45" s="42" t="s">
        <v>39</v>
      </c>
      <c r="G45" s="42" t="s">
        <v>68</v>
      </c>
      <c r="H45" s="42" t="s">
        <v>40</v>
      </c>
      <c r="I45" s="152">
        <f>I46</f>
        <v>265.7</v>
      </c>
      <c r="J45" s="152">
        <f t="shared" si="0"/>
        <v>53.300000000000011</v>
      </c>
      <c r="K45" s="152">
        <f>K46</f>
        <v>319</v>
      </c>
    </row>
    <row r="46" spans="1:11" x14ac:dyDescent="0.25">
      <c r="A46" s="49" t="s">
        <v>20</v>
      </c>
      <c r="B46" s="44" t="s">
        <v>38</v>
      </c>
      <c r="C46" s="44" t="s">
        <v>196</v>
      </c>
      <c r="D46" s="44" t="s">
        <v>55</v>
      </c>
      <c r="E46" s="44" t="s">
        <v>42</v>
      </c>
      <c r="F46" s="44" t="s">
        <v>39</v>
      </c>
      <c r="G46" s="44" t="s">
        <v>68</v>
      </c>
      <c r="H46" s="44" t="s">
        <v>40</v>
      </c>
      <c r="I46" s="153">
        <f t="shared" ref="I46:K48" si="5">I47</f>
        <v>265.7</v>
      </c>
      <c r="J46" s="153">
        <f t="shared" si="0"/>
        <v>53.300000000000011</v>
      </c>
      <c r="K46" s="153">
        <f t="shared" si="5"/>
        <v>319</v>
      </c>
    </row>
    <row r="47" spans="1:11" ht="51.75" x14ac:dyDescent="0.25">
      <c r="A47" s="49" t="s">
        <v>194</v>
      </c>
      <c r="B47" s="44" t="s">
        <v>38</v>
      </c>
      <c r="C47" s="44" t="s">
        <v>196</v>
      </c>
      <c r="D47" s="44" t="s">
        <v>55</v>
      </c>
      <c r="E47" s="44" t="s">
        <v>42</v>
      </c>
      <c r="F47" s="44" t="s">
        <v>38</v>
      </c>
      <c r="G47" s="44" t="s">
        <v>68</v>
      </c>
      <c r="H47" s="44" t="s">
        <v>40</v>
      </c>
      <c r="I47" s="153">
        <f t="shared" si="5"/>
        <v>265.7</v>
      </c>
      <c r="J47" s="153">
        <f t="shared" si="0"/>
        <v>53.300000000000011</v>
      </c>
      <c r="K47" s="153">
        <f t="shared" si="5"/>
        <v>319</v>
      </c>
    </row>
    <row r="48" spans="1:11" ht="39" x14ac:dyDescent="0.25">
      <c r="A48" s="49" t="s">
        <v>197</v>
      </c>
      <c r="B48" s="44" t="s">
        <v>38</v>
      </c>
      <c r="C48" s="44" t="s">
        <v>196</v>
      </c>
      <c r="D48" s="44" t="s">
        <v>55</v>
      </c>
      <c r="E48" s="44" t="s">
        <v>42</v>
      </c>
      <c r="F48" s="44" t="s">
        <v>38</v>
      </c>
      <c r="G48" s="44" t="s">
        <v>198</v>
      </c>
      <c r="H48" s="44" t="s">
        <v>40</v>
      </c>
      <c r="I48" s="153">
        <f t="shared" si="5"/>
        <v>265.7</v>
      </c>
      <c r="J48" s="153">
        <f t="shared" si="0"/>
        <v>53.300000000000011</v>
      </c>
      <c r="K48" s="153">
        <f t="shared" si="5"/>
        <v>319</v>
      </c>
    </row>
    <row r="49" spans="1:11" ht="39" x14ac:dyDescent="0.25">
      <c r="A49" s="49" t="s">
        <v>65</v>
      </c>
      <c r="B49" s="44" t="s">
        <v>38</v>
      </c>
      <c r="C49" s="44" t="s">
        <v>196</v>
      </c>
      <c r="D49" s="44" t="s">
        <v>55</v>
      </c>
      <c r="E49" s="44" t="s">
        <v>42</v>
      </c>
      <c r="F49" s="44" t="s">
        <v>38</v>
      </c>
      <c r="G49" s="44" t="s">
        <v>198</v>
      </c>
      <c r="H49" s="44" t="s">
        <v>56</v>
      </c>
      <c r="I49" s="153">
        <f>I50</f>
        <v>265.7</v>
      </c>
      <c r="J49" s="153">
        <f t="shared" si="0"/>
        <v>53.300000000000011</v>
      </c>
      <c r="K49" s="153">
        <f>K50</f>
        <v>319</v>
      </c>
    </row>
    <row r="50" spans="1:11" x14ac:dyDescent="0.25">
      <c r="A50" s="49" t="s">
        <v>383</v>
      </c>
      <c r="B50" s="44" t="s">
        <v>38</v>
      </c>
      <c r="C50" s="44" t="s">
        <v>196</v>
      </c>
      <c r="D50" s="44" t="s">
        <v>55</v>
      </c>
      <c r="E50" s="44" t="s">
        <v>42</v>
      </c>
      <c r="F50" s="44" t="s">
        <v>38</v>
      </c>
      <c r="G50" s="44" t="s">
        <v>198</v>
      </c>
      <c r="H50" s="44" t="s">
        <v>199</v>
      </c>
      <c r="I50" s="153">
        <v>265.7</v>
      </c>
      <c r="J50" s="153">
        <f t="shared" si="0"/>
        <v>53.300000000000011</v>
      </c>
      <c r="K50" s="153">
        <v>319</v>
      </c>
    </row>
    <row r="51" spans="1:11" x14ac:dyDescent="0.25">
      <c r="A51" s="54" t="s">
        <v>13</v>
      </c>
      <c r="B51" s="55" t="s">
        <v>38</v>
      </c>
      <c r="C51" s="55" t="s">
        <v>76</v>
      </c>
      <c r="D51" s="55" t="s">
        <v>39</v>
      </c>
      <c r="E51" s="55" t="s">
        <v>42</v>
      </c>
      <c r="F51" s="55" t="s">
        <v>39</v>
      </c>
      <c r="G51" s="55" t="s">
        <v>68</v>
      </c>
      <c r="H51" s="55" t="s">
        <v>40</v>
      </c>
      <c r="I51" s="154">
        <f>I52</f>
        <v>100</v>
      </c>
      <c r="J51" s="154">
        <f t="shared" si="0"/>
        <v>-99</v>
      </c>
      <c r="K51" s="154">
        <f>K52</f>
        <v>1</v>
      </c>
    </row>
    <row r="52" spans="1:11" ht="77.25" x14ac:dyDescent="0.25">
      <c r="A52" s="48" t="s">
        <v>149</v>
      </c>
      <c r="B52" s="44" t="s">
        <v>38</v>
      </c>
      <c r="C52" s="44" t="s">
        <v>76</v>
      </c>
      <c r="D52" s="44" t="s">
        <v>148</v>
      </c>
      <c r="E52" s="44" t="s">
        <v>42</v>
      </c>
      <c r="F52" s="44" t="s">
        <v>39</v>
      </c>
      <c r="G52" s="44" t="s">
        <v>68</v>
      </c>
      <c r="H52" s="44" t="s">
        <v>40</v>
      </c>
      <c r="I52" s="153">
        <f>I53</f>
        <v>100</v>
      </c>
      <c r="J52" s="153">
        <f t="shared" si="0"/>
        <v>-99</v>
      </c>
      <c r="K52" s="153">
        <f>K53</f>
        <v>1</v>
      </c>
    </row>
    <row r="53" spans="1:11" ht="39" x14ac:dyDescent="0.25">
      <c r="A53" s="37" t="s">
        <v>77</v>
      </c>
      <c r="B53" s="44" t="s">
        <v>38</v>
      </c>
      <c r="C53" s="44" t="s">
        <v>76</v>
      </c>
      <c r="D53" s="44" t="s">
        <v>148</v>
      </c>
      <c r="E53" s="44" t="s">
        <v>42</v>
      </c>
      <c r="F53" s="44" t="s">
        <v>45</v>
      </c>
      <c r="G53" s="44" t="s">
        <v>68</v>
      </c>
      <c r="H53" s="44" t="s">
        <v>40</v>
      </c>
      <c r="I53" s="153">
        <f t="shared" ref="I53:K54" si="6">I54</f>
        <v>100</v>
      </c>
      <c r="J53" s="153">
        <f t="shared" si="0"/>
        <v>-99</v>
      </c>
      <c r="K53" s="153">
        <f t="shared" si="6"/>
        <v>1</v>
      </c>
    </row>
    <row r="54" spans="1:11" x14ac:dyDescent="0.25">
      <c r="A54" s="49" t="s">
        <v>138</v>
      </c>
      <c r="B54" s="44" t="s">
        <v>38</v>
      </c>
      <c r="C54" s="44" t="s">
        <v>76</v>
      </c>
      <c r="D54" s="44" t="s">
        <v>148</v>
      </c>
      <c r="E54" s="44" t="s">
        <v>42</v>
      </c>
      <c r="F54" s="44" t="s">
        <v>45</v>
      </c>
      <c r="G54" s="44" t="s">
        <v>78</v>
      </c>
      <c r="H54" s="44" t="s">
        <v>40</v>
      </c>
      <c r="I54" s="153">
        <f t="shared" si="6"/>
        <v>100</v>
      </c>
      <c r="J54" s="153">
        <f t="shared" si="0"/>
        <v>-99</v>
      </c>
      <c r="K54" s="153">
        <f t="shared" si="6"/>
        <v>1</v>
      </c>
    </row>
    <row r="55" spans="1:11" x14ac:dyDescent="0.25">
      <c r="A55" s="37" t="s">
        <v>12</v>
      </c>
      <c r="B55" s="44" t="s">
        <v>38</v>
      </c>
      <c r="C55" s="44" t="s">
        <v>76</v>
      </c>
      <c r="D55" s="44" t="s">
        <v>148</v>
      </c>
      <c r="E55" s="44" t="s">
        <v>42</v>
      </c>
      <c r="F55" s="44" t="s">
        <v>45</v>
      </c>
      <c r="G55" s="44" t="s">
        <v>78</v>
      </c>
      <c r="H55" s="44" t="s">
        <v>56</v>
      </c>
      <c r="I55" s="153">
        <f>I56</f>
        <v>100</v>
      </c>
      <c r="J55" s="153">
        <f t="shared" si="0"/>
        <v>-99</v>
      </c>
      <c r="K55" s="153">
        <f>K56</f>
        <v>1</v>
      </c>
    </row>
    <row r="56" spans="1:11" x14ac:dyDescent="0.25">
      <c r="A56" s="37" t="s">
        <v>14</v>
      </c>
      <c r="B56" s="44" t="s">
        <v>38</v>
      </c>
      <c r="C56" s="44" t="s">
        <v>76</v>
      </c>
      <c r="D56" s="44" t="s">
        <v>148</v>
      </c>
      <c r="E56" s="44" t="s">
        <v>42</v>
      </c>
      <c r="F56" s="44" t="s">
        <v>45</v>
      </c>
      <c r="G56" s="44" t="s">
        <v>78</v>
      </c>
      <c r="H56" s="44" t="s">
        <v>57</v>
      </c>
      <c r="I56" s="153">
        <v>100</v>
      </c>
      <c r="J56" s="153">
        <f t="shared" si="0"/>
        <v>-99</v>
      </c>
      <c r="K56" s="153">
        <v>1</v>
      </c>
    </row>
    <row r="57" spans="1:11" x14ac:dyDescent="0.25">
      <c r="A57" s="56" t="s">
        <v>15</v>
      </c>
      <c r="B57" s="42" t="s">
        <v>38</v>
      </c>
      <c r="C57" s="42" t="s">
        <v>49</v>
      </c>
      <c r="D57" s="42" t="s">
        <v>39</v>
      </c>
      <c r="E57" s="42" t="s">
        <v>42</v>
      </c>
      <c r="F57" s="42" t="s">
        <v>39</v>
      </c>
      <c r="G57" s="42" t="s">
        <v>68</v>
      </c>
      <c r="H57" s="42" t="s">
        <v>40</v>
      </c>
      <c r="I57" s="152">
        <f>I67+I58</f>
        <v>14844.499999999998</v>
      </c>
      <c r="J57" s="152">
        <f t="shared" si="0"/>
        <v>-406.09999999999854</v>
      </c>
      <c r="K57" s="152">
        <f>K67+K58</f>
        <v>14438.4</v>
      </c>
    </row>
    <row r="58" spans="1:11" ht="51.75" x14ac:dyDescent="0.25">
      <c r="A58" s="48" t="s">
        <v>142</v>
      </c>
      <c r="B58" s="44" t="s">
        <v>38</v>
      </c>
      <c r="C58" s="44" t="s">
        <v>49</v>
      </c>
      <c r="D58" s="44" t="s">
        <v>143</v>
      </c>
      <c r="E58" s="44" t="s">
        <v>42</v>
      </c>
      <c r="F58" s="44" t="s">
        <v>39</v>
      </c>
      <c r="G58" s="44" t="s">
        <v>68</v>
      </c>
      <c r="H58" s="44" t="s">
        <v>40</v>
      </c>
      <c r="I58" s="153">
        <f>I59</f>
        <v>14744.499999999998</v>
      </c>
      <c r="J58" s="153">
        <f t="shared" si="0"/>
        <v>-342.29999999999927</v>
      </c>
      <c r="K58" s="153">
        <f>K59</f>
        <v>14402.199999999999</v>
      </c>
    </row>
    <row r="59" spans="1:11" ht="64.5" x14ac:dyDescent="0.25">
      <c r="A59" s="49" t="s">
        <v>119</v>
      </c>
      <c r="B59" s="44" t="s">
        <v>38</v>
      </c>
      <c r="C59" s="44" t="s">
        <v>49</v>
      </c>
      <c r="D59" s="44" t="s">
        <v>143</v>
      </c>
      <c r="E59" s="44" t="s">
        <v>42</v>
      </c>
      <c r="F59" s="44" t="s">
        <v>41</v>
      </c>
      <c r="G59" s="44" t="s">
        <v>68</v>
      </c>
      <c r="H59" s="44" t="s">
        <v>40</v>
      </c>
      <c r="I59" s="153">
        <f>I60</f>
        <v>14744.499999999998</v>
      </c>
      <c r="J59" s="153">
        <f t="shared" si="0"/>
        <v>-342.29999999999927</v>
      </c>
      <c r="K59" s="153">
        <f>K60</f>
        <v>14402.199999999999</v>
      </c>
    </row>
    <row r="60" spans="1:11" ht="39" x14ac:dyDescent="0.25">
      <c r="A60" s="49" t="s">
        <v>87</v>
      </c>
      <c r="B60" s="44" t="s">
        <v>38</v>
      </c>
      <c r="C60" s="44" t="s">
        <v>49</v>
      </c>
      <c r="D60" s="44" t="s">
        <v>143</v>
      </c>
      <c r="E60" s="44" t="s">
        <v>42</v>
      </c>
      <c r="F60" s="44" t="s">
        <v>41</v>
      </c>
      <c r="G60" s="44" t="s">
        <v>88</v>
      </c>
      <c r="H60" s="44" t="s">
        <v>40</v>
      </c>
      <c r="I60" s="153">
        <f>I61+I63+I65</f>
        <v>14744.499999999998</v>
      </c>
      <c r="J60" s="153">
        <f t="shared" si="0"/>
        <v>-342.29999999999927</v>
      </c>
      <c r="K60" s="153">
        <f>K61+K63+K65</f>
        <v>14402.199999999999</v>
      </c>
    </row>
    <row r="61" spans="1:11" ht="76.5" x14ac:dyDescent="0.25">
      <c r="A61" s="45" t="s">
        <v>104</v>
      </c>
      <c r="B61" s="44" t="s">
        <v>38</v>
      </c>
      <c r="C61" s="44" t="s">
        <v>49</v>
      </c>
      <c r="D61" s="44" t="s">
        <v>143</v>
      </c>
      <c r="E61" s="44" t="s">
        <v>42</v>
      </c>
      <c r="F61" s="44" t="s">
        <v>41</v>
      </c>
      <c r="G61" s="44" t="s">
        <v>88</v>
      </c>
      <c r="H61" s="44" t="s">
        <v>66</v>
      </c>
      <c r="I61" s="153">
        <f>I62</f>
        <v>10571.3</v>
      </c>
      <c r="J61" s="153">
        <f t="shared" si="0"/>
        <v>-337.5</v>
      </c>
      <c r="K61" s="153">
        <f>K62</f>
        <v>10233.799999999999</v>
      </c>
    </row>
    <row r="62" spans="1:11" ht="26.25" x14ac:dyDescent="0.25">
      <c r="A62" s="49" t="s">
        <v>17</v>
      </c>
      <c r="B62" s="44" t="s">
        <v>38</v>
      </c>
      <c r="C62" s="44" t="s">
        <v>49</v>
      </c>
      <c r="D62" s="44" t="s">
        <v>143</v>
      </c>
      <c r="E62" s="44" t="s">
        <v>42</v>
      </c>
      <c r="F62" s="44" t="s">
        <v>41</v>
      </c>
      <c r="G62" s="44" t="s">
        <v>88</v>
      </c>
      <c r="H62" s="44" t="s">
        <v>67</v>
      </c>
      <c r="I62" s="153">
        <v>10571.3</v>
      </c>
      <c r="J62" s="153">
        <f t="shared" si="0"/>
        <v>-337.5</v>
      </c>
      <c r="K62" s="153">
        <v>10233.799999999999</v>
      </c>
    </row>
    <row r="63" spans="1:11" ht="38.25" x14ac:dyDescent="0.25">
      <c r="A63" s="45" t="s">
        <v>105</v>
      </c>
      <c r="B63" s="44" t="s">
        <v>38</v>
      </c>
      <c r="C63" s="44" t="s">
        <v>49</v>
      </c>
      <c r="D63" s="44" t="s">
        <v>143</v>
      </c>
      <c r="E63" s="44" t="s">
        <v>42</v>
      </c>
      <c r="F63" s="44" t="s">
        <v>41</v>
      </c>
      <c r="G63" s="44" t="s">
        <v>88</v>
      </c>
      <c r="H63" s="44" t="s">
        <v>51</v>
      </c>
      <c r="I63" s="153">
        <f>I64</f>
        <v>4058.9</v>
      </c>
      <c r="J63" s="153">
        <f t="shared" si="0"/>
        <v>0</v>
      </c>
      <c r="K63" s="153">
        <f>K64</f>
        <v>4058.9</v>
      </c>
    </row>
    <row r="64" spans="1:11" ht="39" x14ac:dyDescent="0.25">
      <c r="A64" s="37" t="s">
        <v>65</v>
      </c>
      <c r="B64" s="44" t="s">
        <v>38</v>
      </c>
      <c r="C64" s="44" t="s">
        <v>49</v>
      </c>
      <c r="D64" s="44" t="s">
        <v>143</v>
      </c>
      <c r="E64" s="44" t="s">
        <v>42</v>
      </c>
      <c r="F64" s="44" t="s">
        <v>41</v>
      </c>
      <c r="G64" s="44" t="s">
        <v>88</v>
      </c>
      <c r="H64" s="44" t="s">
        <v>52</v>
      </c>
      <c r="I64" s="153">
        <v>4058.9</v>
      </c>
      <c r="J64" s="153">
        <f t="shared" si="0"/>
        <v>0</v>
      </c>
      <c r="K64" s="153">
        <v>4058.9</v>
      </c>
    </row>
    <row r="65" spans="1:11" x14ac:dyDescent="0.25">
      <c r="A65" s="37" t="s">
        <v>12</v>
      </c>
      <c r="B65" s="44" t="s">
        <v>38</v>
      </c>
      <c r="C65" s="44" t="s">
        <v>49</v>
      </c>
      <c r="D65" s="44" t="s">
        <v>143</v>
      </c>
      <c r="E65" s="44" t="s">
        <v>42</v>
      </c>
      <c r="F65" s="44" t="s">
        <v>41</v>
      </c>
      <c r="G65" s="44" t="s">
        <v>88</v>
      </c>
      <c r="H65" s="44" t="s">
        <v>56</v>
      </c>
      <c r="I65" s="153">
        <f>I66</f>
        <v>114.3</v>
      </c>
      <c r="J65" s="153">
        <f t="shared" si="0"/>
        <v>-4.7999999999999972</v>
      </c>
      <c r="K65" s="153">
        <f>K66</f>
        <v>109.5</v>
      </c>
    </row>
    <row r="66" spans="1:11" ht="26.25" x14ac:dyDescent="0.25">
      <c r="A66" s="37" t="s">
        <v>61</v>
      </c>
      <c r="B66" s="44" t="s">
        <v>38</v>
      </c>
      <c r="C66" s="44" t="s">
        <v>49</v>
      </c>
      <c r="D66" s="44" t="s">
        <v>143</v>
      </c>
      <c r="E66" s="44" t="s">
        <v>42</v>
      </c>
      <c r="F66" s="44" t="s">
        <v>41</v>
      </c>
      <c r="G66" s="44" t="s">
        <v>88</v>
      </c>
      <c r="H66" s="44" t="s">
        <v>75</v>
      </c>
      <c r="I66" s="153">
        <v>114.3</v>
      </c>
      <c r="J66" s="153">
        <f t="shared" si="0"/>
        <v>-4.7999999999999972</v>
      </c>
      <c r="K66" s="153">
        <v>109.5</v>
      </c>
    </row>
    <row r="67" spans="1:11" ht="51.75" x14ac:dyDescent="0.25">
      <c r="A67" s="57" t="s">
        <v>151</v>
      </c>
      <c r="B67" s="44" t="s">
        <v>38</v>
      </c>
      <c r="C67" s="44" t="s">
        <v>49</v>
      </c>
      <c r="D67" s="44" t="s">
        <v>152</v>
      </c>
      <c r="E67" s="44" t="s">
        <v>42</v>
      </c>
      <c r="F67" s="44" t="s">
        <v>39</v>
      </c>
      <c r="G67" s="44" t="s">
        <v>68</v>
      </c>
      <c r="H67" s="44" t="s">
        <v>40</v>
      </c>
      <c r="I67" s="153">
        <f>I68</f>
        <v>100</v>
      </c>
      <c r="J67" s="153">
        <f t="shared" si="0"/>
        <v>-63.8</v>
      </c>
      <c r="K67" s="153">
        <f>K68</f>
        <v>36.200000000000003</v>
      </c>
    </row>
    <row r="68" spans="1:11" ht="64.5" x14ac:dyDescent="0.25">
      <c r="A68" s="58" t="s">
        <v>84</v>
      </c>
      <c r="B68" s="59" t="s">
        <v>38</v>
      </c>
      <c r="C68" s="59" t="s">
        <v>49</v>
      </c>
      <c r="D68" s="59" t="s">
        <v>152</v>
      </c>
      <c r="E68" s="59" t="s">
        <v>50</v>
      </c>
      <c r="F68" s="59" t="s">
        <v>39</v>
      </c>
      <c r="G68" s="59" t="s">
        <v>68</v>
      </c>
      <c r="H68" s="44" t="s">
        <v>40</v>
      </c>
      <c r="I68" s="153">
        <f t="shared" ref="I68:K69" si="7">I69</f>
        <v>100</v>
      </c>
      <c r="J68" s="153">
        <f t="shared" si="0"/>
        <v>-63.8</v>
      </c>
      <c r="K68" s="153">
        <f t="shared" si="7"/>
        <v>36.200000000000003</v>
      </c>
    </row>
    <row r="69" spans="1:11" ht="51.75" x14ac:dyDescent="0.25">
      <c r="A69" s="58" t="s">
        <v>85</v>
      </c>
      <c r="B69" s="44" t="s">
        <v>38</v>
      </c>
      <c r="C69" s="44" t="s">
        <v>49</v>
      </c>
      <c r="D69" s="44" t="s">
        <v>152</v>
      </c>
      <c r="E69" s="44" t="s">
        <v>50</v>
      </c>
      <c r="F69" s="44" t="s">
        <v>38</v>
      </c>
      <c r="G69" s="44" t="s">
        <v>68</v>
      </c>
      <c r="H69" s="44" t="s">
        <v>40</v>
      </c>
      <c r="I69" s="153">
        <f t="shared" si="7"/>
        <v>100</v>
      </c>
      <c r="J69" s="153">
        <f t="shared" si="0"/>
        <v>-63.8</v>
      </c>
      <c r="K69" s="153">
        <f t="shared" si="7"/>
        <v>36.200000000000003</v>
      </c>
    </row>
    <row r="70" spans="1:11" ht="39" x14ac:dyDescent="0.25">
      <c r="A70" s="58" t="s">
        <v>128</v>
      </c>
      <c r="B70" s="44" t="s">
        <v>38</v>
      </c>
      <c r="C70" s="44" t="s">
        <v>49</v>
      </c>
      <c r="D70" s="44" t="s">
        <v>152</v>
      </c>
      <c r="E70" s="44" t="s">
        <v>50</v>
      </c>
      <c r="F70" s="44" t="s">
        <v>38</v>
      </c>
      <c r="G70" s="44" t="s">
        <v>79</v>
      </c>
      <c r="H70" s="44" t="s">
        <v>40</v>
      </c>
      <c r="I70" s="153">
        <f>I71</f>
        <v>100</v>
      </c>
      <c r="J70" s="153">
        <f t="shared" si="0"/>
        <v>-63.8</v>
      </c>
      <c r="K70" s="153">
        <f>K71</f>
        <v>36.200000000000003</v>
      </c>
    </row>
    <row r="71" spans="1:11" ht="38.25" x14ac:dyDescent="0.25">
      <c r="A71" s="45" t="s">
        <v>105</v>
      </c>
      <c r="B71" s="44" t="s">
        <v>38</v>
      </c>
      <c r="C71" s="44" t="s">
        <v>49</v>
      </c>
      <c r="D71" s="44" t="s">
        <v>152</v>
      </c>
      <c r="E71" s="44" t="s">
        <v>50</v>
      </c>
      <c r="F71" s="44" t="s">
        <v>38</v>
      </c>
      <c r="G71" s="44" t="s">
        <v>79</v>
      </c>
      <c r="H71" s="44" t="s">
        <v>51</v>
      </c>
      <c r="I71" s="153">
        <f>I72</f>
        <v>100</v>
      </c>
      <c r="J71" s="153">
        <f t="shared" si="0"/>
        <v>-63.8</v>
      </c>
      <c r="K71" s="153">
        <f>K72</f>
        <v>36.200000000000003</v>
      </c>
    </row>
    <row r="72" spans="1:11" ht="39" x14ac:dyDescent="0.25">
      <c r="A72" s="37" t="s">
        <v>65</v>
      </c>
      <c r="B72" s="44" t="s">
        <v>38</v>
      </c>
      <c r="C72" s="44" t="s">
        <v>49</v>
      </c>
      <c r="D72" s="44" t="s">
        <v>152</v>
      </c>
      <c r="E72" s="44" t="s">
        <v>50</v>
      </c>
      <c r="F72" s="44" t="s">
        <v>38</v>
      </c>
      <c r="G72" s="44" t="s">
        <v>79</v>
      </c>
      <c r="H72" s="44" t="s">
        <v>52</v>
      </c>
      <c r="I72" s="153">
        <v>100</v>
      </c>
      <c r="J72" s="153">
        <f t="shared" si="0"/>
        <v>-63.8</v>
      </c>
      <c r="K72" s="153">
        <v>36.200000000000003</v>
      </c>
    </row>
    <row r="73" spans="1:11" x14ac:dyDescent="0.25">
      <c r="A73" s="39" t="s">
        <v>18</v>
      </c>
      <c r="B73" s="42" t="s">
        <v>41</v>
      </c>
      <c r="C73" s="42" t="s">
        <v>39</v>
      </c>
      <c r="D73" s="42" t="s">
        <v>39</v>
      </c>
      <c r="E73" s="42" t="s">
        <v>42</v>
      </c>
      <c r="F73" s="42" t="s">
        <v>39</v>
      </c>
      <c r="G73" s="42" t="s">
        <v>68</v>
      </c>
      <c r="H73" s="42" t="s">
        <v>40</v>
      </c>
      <c r="I73" s="151">
        <f>I74</f>
        <v>466.4</v>
      </c>
      <c r="J73" s="151">
        <f t="shared" ref="J73:J156" si="8">K73-I73</f>
        <v>0</v>
      </c>
      <c r="K73" s="151">
        <f>K74</f>
        <v>466.4</v>
      </c>
    </row>
    <row r="74" spans="1:11" x14ac:dyDescent="0.25">
      <c r="A74" s="61" t="s">
        <v>135</v>
      </c>
      <c r="B74" s="42" t="s">
        <v>41</v>
      </c>
      <c r="C74" s="42" t="s">
        <v>45</v>
      </c>
      <c r="D74" s="42" t="s">
        <v>39</v>
      </c>
      <c r="E74" s="42" t="s">
        <v>42</v>
      </c>
      <c r="F74" s="42" t="s">
        <v>39</v>
      </c>
      <c r="G74" s="42" t="s">
        <v>68</v>
      </c>
      <c r="H74" s="42" t="s">
        <v>40</v>
      </c>
      <c r="I74" s="152">
        <f>I75</f>
        <v>466.4</v>
      </c>
      <c r="J74" s="152">
        <f t="shared" si="8"/>
        <v>0</v>
      </c>
      <c r="K74" s="152">
        <f>K75</f>
        <v>466.4</v>
      </c>
    </row>
    <row r="75" spans="1:11" x14ac:dyDescent="0.25">
      <c r="A75" s="49" t="s">
        <v>153</v>
      </c>
      <c r="B75" s="44" t="s">
        <v>41</v>
      </c>
      <c r="C75" s="44" t="s">
        <v>45</v>
      </c>
      <c r="D75" s="44" t="s">
        <v>55</v>
      </c>
      <c r="E75" s="44" t="s">
        <v>42</v>
      </c>
      <c r="F75" s="44" t="s">
        <v>39</v>
      </c>
      <c r="G75" s="44" t="s">
        <v>68</v>
      </c>
      <c r="H75" s="44" t="s">
        <v>40</v>
      </c>
      <c r="I75" s="153">
        <f>I76</f>
        <v>466.4</v>
      </c>
      <c r="J75" s="153">
        <f t="shared" si="8"/>
        <v>0</v>
      </c>
      <c r="K75" s="153">
        <f>K76</f>
        <v>466.4</v>
      </c>
    </row>
    <row r="76" spans="1:11" ht="38.25" x14ac:dyDescent="0.25">
      <c r="A76" s="62" t="s">
        <v>89</v>
      </c>
      <c r="B76" s="44" t="s">
        <v>41</v>
      </c>
      <c r="C76" s="44" t="s">
        <v>45</v>
      </c>
      <c r="D76" s="44" t="s">
        <v>55</v>
      </c>
      <c r="E76" s="44" t="s">
        <v>42</v>
      </c>
      <c r="F76" s="44" t="s">
        <v>38</v>
      </c>
      <c r="G76" s="44" t="s">
        <v>90</v>
      </c>
      <c r="H76" s="44" t="s">
        <v>40</v>
      </c>
      <c r="I76" s="153">
        <f>I77</f>
        <v>466.4</v>
      </c>
      <c r="J76" s="153">
        <f t="shared" si="8"/>
        <v>0</v>
      </c>
      <c r="K76" s="153">
        <f>K77</f>
        <v>466.4</v>
      </c>
    </row>
    <row r="77" spans="1:11" ht="76.5" x14ac:dyDescent="0.25">
      <c r="A77" s="45" t="s">
        <v>104</v>
      </c>
      <c r="B77" s="44" t="s">
        <v>41</v>
      </c>
      <c r="C77" s="44" t="s">
        <v>45</v>
      </c>
      <c r="D77" s="44" t="s">
        <v>55</v>
      </c>
      <c r="E77" s="44" t="s">
        <v>42</v>
      </c>
      <c r="F77" s="44" t="s">
        <v>38</v>
      </c>
      <c r="G77" s="44" t="s">
        <v>90</v>
      </c>
      <c r="H77" s="44" t="s">
        <v>66</v>
      </c>
      <c r="I77" s="153">
        <f>I78</f>
        <v>466.4</v>
      </c>
      <c r="J77" s="153">
        <f t="shared" si="8"/>
        <v>0</v>
      </c>
      <c r="K77" s="153">
        <f>K78</f>
        <v>466.4</v>
      </c>
    </row>
    <row r="78" spans="1:11" ht="39" x14ac:dyDescent="0.25">
      <c r="A78" s="37" t="s">
        <v>71</v>
      </c>
      <c r="B78" s="44" t="s">
        <v>41</v>
      </c>
      <c r="C78" s="44" t="s">
        <v>45</v>
      </c>
      <c r="D78" s="44" t="s">
        <v>55</v>
      </c>
      <c r="E78" s="44" t="s">
        <v>42</v>
      </c>
      <c r="F78" s="44" t="s">
        <v>38</v>
      </c>
      <c r="G78" s="44" t="s">
        <v>90</v>
      </c>
      <c r="H78" s="44" t="s">
        <v>72</v>
      </c>
      <c r="I78" s="153">
        <v>466.4</v>
      </c>
      <c r="J78" s="153">
        <f t="shared" si="8"/>
        <v>0</v>
      </c>
      <c r="K78" s="153">
        <v>466.4</v>
      </c>
    </row>
    <row r="79" spans="1:11" ht="27" x14ac:dyDescent="0.25">
      <c r="A79" s="165" t="s">
        <v>21</v>
      </c>
      <c r="B79" s="40" t="s">
        <v>45</v>
      </c>
      <c r="C79" s="40" t="s">
        <v>39</v>
      </c>
      <c r="D79" s="40" t="s">
        <v>39</v>
      </c>
      <c r="E79" s="40" t="s">
        <v>42</v>
      </c>
      <c r="F79" s="40" t="s">
        <v>39</v>
      </c>
      <c r="G79" s="40" t="s">
        <v>68</v>
      </c>
      <c r="H79" s="40" t="s">
        <v>40</v>
      </c>
      <c r="I79" s="151">
        <f>I80+I87+I93</f>
        <v>209.89999999999998</v>
      </c>
      <c r="J79" s="151">
        <f t="shared" si="8"/>
        <v>-61.699999999999989</v>
      </c>
      <c r="K79" s="151">
        <f>K80+K87+K93</f>
        <v>148.19999999999999</v>
      </c>
    </row>
    <row r="80" spans="1:11" x14ac:dyDescent="0.25">
      <c r="A80" s="50" t="s">
        <v>106</v>
      </c>
      <c r="B80" s="42" t="s">
        <v>45</v>
      </c>
      <c r="C80" s="42" t="s">
        <v>43</v>
      </c>
      <c r="D80" s="42" t="s">
        <v>39</v>
      </c>
      <c r="E80" s="42" t="s">
        <v>42</v>
      </c>
      <c r="F80" s="42" t="s">
        <v>39</v>
      </c>
      <c r="G80" s="42" t="s">
        <v>68</v>
      </c>
      <c r="H80" s="42" t="s">
        <v>40</v>
      </c>
      <c r="I80" s="152">
        <f>I81</f>
        <v>78</v>
      </c>
      <c r="J80" s="152">
        <f t="shared" si="8"/>
        <v>0</v>
      </c>
      <c r="K80" s="152">
        <f>K81</f>
        <v>78</v>
      </c>
    </row>
    <row r="81" spans="1:11" ht="51.75" x14ac:dyDescent="0.25">
      <c r="A81" s="37" t="s">
        <v>151</v>
      </c>
      <c r="B81" s="44" t="s">
        <v>45</v>
      </c>
      <c r="C81" s="44" t="s">
        <v>43</v>
      </c>
      <c r="D81" s="44" t="s">
        <v>152</v>
      </c>
      <c r="E81" s="44" t="s">
        <v>42</v>
      </c>
      <c r="F81" s="44" t="s">
        <v>39</v>
      </c>
      <c r="G81" s="44" t="s">
        <v>68</v>
      </c>
      <c r="H81" s="44" t="s">
        <v>40</v>
      </c>
      <c r="I81" s="153">
        <f>I82</f>
        <v>78</v>
      </c>
      <c r="J81" s="153">
        <f t="shared" si="8"/>
        <v>0</v>
      </c>
      <c r="K81" s="153">
        <f>K82</f>
        <v>78</v>
      </c>
    </row>
    <row r="82" spans="1:11" ht="26.25" x14ac:dyDescent="0.25">
      <c r="A82" s="37" t="s">
        <v>81</v>
      </c>
      <c r="B82" s="44" t="s">
        <v>45</v>
      </c>
      <c r="C82" s="44" t="s">
        <v>43</v>
      </c>
      <c r="D82" s="44" t="s">
        <v>152</v>
      </c>
      <c r="E82" s="44" t="s">
        <v>44</v>
      </c>
      <c r="F82" s="44" t="s">
        <v>39</v>
      </c>
      <c r="G82" s="44" t="s">
        <v>68</v>
      </c>
      <c r="H82" s="44" t="s">
        <v>40</v>
      </c>
      <c r="I82" s="153">
        <f t="shared" ref="I82:K83" si="9">I83</f>
        <v>78</v>
      </c>
      <c r="J82" s="153">
        <f t="shared" si="8"/>
        <v>0</v>
      </c>
      <c r="K82" s="153">
        <f t="shared" si="9"/>
        <v>78</v>
      </c>
    </row>
    <row r="83" spans="1:11" ht="51.75" x14ac:dyDescent="0.25">
      <c r="A83" s="37" t="s">
        <v>91</v>
      </c>
      <c r="B83" s="44" t="s">
        <v>45</v>
      </c>
      <c r="C83" s="44" t="s">
        <v>43</v>
      </c>
      <c r="D83" s="44" t="s">
        <v>152</v>
      </c>
      <c r="E83" s="44" t="s">
        <v>44</v>
      </c>
      <c r="F83" s="44" t="s">
        <v>38</v>
      </c>
      <c r="G83" s="44" t="s">
        <v>68</v>
      </c>
      <c r="H83" s="44" t="s">
        <v>40</v>
      </c>
      <c r="I83" s="153">
        <f t="shared" si="9"/>
        <v>78</v>
      </c>
      <c r="J83" s="153">
        <f t="shared" si="8"/>
        <v>0</v>
      </c>
      <c r="K83" s="153">
        <f t="shared" si="9"/>
        <v>78</v>
      </c>
    </row>
    <row r="84" spans="1:11" ht="153.75" x14ac:dyDescent="0.25">
      <c r="A84" s="49" t="s">
        <v>154</v>
      </c>
      <c r="B84" s="44" t="s">
        <v>45</v>
      </c>
      <c r="C84" s="44" t="s">
        <v>43</v>
      </c>
      <c r="D84" s="44" t="s">
        <v>152</v>
      </c>
      <c r="E84" s="44" t="s">
        <v>44</v>
      </c>
      <c r="F84" s="44" t="s">
        <v>38</v>
      </c>
      <c r="G84" s="44" t="s">
        <v>92</v>
      </c>
      <c r="H84" s="44" t="s">
        <v>40</v>
      </c>
      <c r="I84" s="153">
        <f>I85</f>
        <v>78</v>
      </c>
      <c r="J84" s="153">
        <f t="shared" si="8"/>
        <v>0</v>
      </c>
      <c r="K84" s="153">
        <f>K85</f>
        <v>78</v>
      </c>
    </row>
    <row r="85" spans="1:11" ht="38.25" x14ac:dyDescent="0.25">
      <c r="A85" s="45" t="s">
        <v>105</v>
      </c>
      <c r="B85" s="44" t="s">
        <v>45</v>
      </c>
      <c r="C85" s="44" t="s">
        <v>43</v>
      </c>
      <c r="D85" s="44" t="s">
        <v>152</v>
      </c>
      <c r="E85" s="44" t="s">
        <v>44</v>
      </c>
      <c r="F85" s="44" t="s">
        <v>38</v>
      </c>
      <c r="G85" s="44" t="s">
        <v>92</v>
      </c>
      <c r="H85" s="44" t="s">
        <v>51</v>
      </c>
      <c r="I85" s="153">
        <f>I86</f>
        <v>78</v>
      </c>
      <c r="J85" s="153">
        <f t="shared" si="8"/>
        <v>0</v>
      </c>
      <c r="K85" s="153">
        <f>K86</f>
        <v>78</v>
      </c>
    </row>
    <row r="86" spans="1:11" ht="39" x14ac:dyDescent="0.25">
      <c r="A86" s="37" t="s">
        <v>65</v>
      </c>
      <c r="B86" s="44" t="s">
        <v>45</v>
      </c>
      <c r="C86" s="44" t="s">
        <v>43</v>
      </c>
      <c r="D86" s="44" t="s">
        <v>152</v>
      </c>
      <c r="E86" s="44" t="s">
        <v>44</v>
      </c>
      <c r="F86" s="44" t="s">
        <v>38</v>
      </c>
      <c r="G86" s="44" t="s">
        <v>92</v>
      </c>
      <c r="H86" s="44" t="s">
        <v>52</v>
      </c>
      <c r="I86" s="153">
        <v>78</v>
      </c>
      <c r="J86" s="153">
        <f t="shared" si="8"/>
        <v>0</v>
      </c>
      <c r="K86" s="153">
        <v>78</v>
      </c>
    </row>
    <row r="87" spans="1:11" x14ac:dyDescent="0.25">
      <c r="A87" s="165" t="s">
        <v>384</v>
      </c>
      <c r="B87" s="42" t="s">
        <v>45</v>
      </c>
      <c r="C87" s="42" t="s">
        <v>46</v>
      </c>
      <c r="D87" s="42" t="s">
        <v>39</v>
      </c>
      <c r="E87" s="42" t="s">
        <v>42</v>
      </c>
      <c r="F87" s="42" t="s">
        <v>39</v>
      </c>
      <c r="G87" s="42" t="s">
        <v>68</v>
      </c>
      <c r="H87" s="42" t="s">
        <v>40</v>
      </c>
      <c r="I87" s="152">
        <f>I88</f>
        <v>95.7</v>
      </c>
      <c r="J87" s="152">
        <f t="shared" si="8"/>
        <v>-61.7</v>
      </c>
      <c r="K87" s="152">
        <f>K88</f>
        <v>34</v>
      </c>
    </row>
    <row r="88" spans="1:11" ht="64.5" x14ac:dyDescent="0.25">
      <c r="A88" s="37" t="s">
        <v>156</v>
      </c>
      <c r="B88" s="44" t="s">
        <v>45</v>
      </c>
      <c r="C88" s="44" t="s">
        <v>46</v>
      </c>
      <c r="D88" s="44" t="s">
        <v>155</v>
      </c>
      <c r="E88" s="44" t="s">
        <v>42</v>
      </c>
      <c r="F88" s="44" t="s">
        <v>39</v>
      </c>
      <c r="G88" s="44" t="s">
        <v>68</v>
      </c>
      <c r="H88" s="44" t="s">
        <v>40</v>
      </c>
      <c r="I88" s="153">
        <f>I89</f>
        <v>95.7</v>
      </c>
      <c r="J88" s="153">
        <f t="shared" si="8"/>
        <v>-61.7</v>
      </c>
      <c r="K88" s="153">
        <f>K89</f>
        <v>34</v>
      </c>
    </row>
    <row r="89" spans="1:11" ht="51.75" x14ac:dyDescent="0.25">
      <c r="A89" s="37" t="s">
        <v>121</v>
      </c>
      <c r="B89" s="44" t="s">
        <v>45</v>
      </c>
      <c r="C89" s="44" t="s">
        <v>46</v>
      </c>
      <c r="D89" s="44" t="s">
        <v>155</v>
      </c>
      <c r="E89" s="44" t="s">
        <v>42</v>
      </c>
      <c r="F89" s="44" t="s">
        <v>41</v>
      </c>
      <c r="G89" s="44" t="s">
        <v>68</v>
      </c>
      <c r="H89" s="44" t="s">
        <v>40</v>
      </c>
      <c r="I89" s="153">
        <f t="shared" ref="I89:K89" si="10">I90</f>
        <v>95.7</v>
      </c>
      <c r="J89" s="153">
        <f t="shared" si="8"/>
        <v>-61.7</v>
      </c>
      <c r="K89" s="153">
        <f t="shared" si="10"/>
        <v>34</v>
      </c>
    </row>
    <row r="90" spans="1:11" ht="64.5" x14ac:dyDescent="0.25">
      <c r="A90" s="37" t="s">
        <v>123</v>
      </c>
      <c r="B90" s="44" t="s">
        <v>45</v>
      </c>
      <c r="C90" s="44" t="s">
        <v>46</v>
      </c>
      <c r="D90" s="44" t="s">
        <v>155</v>
      </c>
      <c r="E90" s="44" t="s">
        <v>42</v>
      </c>
      <c r="F90" s="44" t="s">
        <v>41</v>
      </c>
      <c r="G90" s="44" t="s">
        <v>122</v>
      </c>
      <c r="H90" s="44" t="s">
        <v>40</v>
      </c>
      <c r="I90" s="153">
        <f>I91</f>
        <v>95.7</v>
      </c>
      <c r="J90" s="153">
        <f t="shared" si="8"/>
        <v>-61.7</v>
      </c>
      <c r="K90" s="153">
        <f>K91</f>
        <v>34</v>
      </c>
    </row>
    <row r="91" spans="1:11" ht="38.25" x14ac:dyDescent="0.25">
      <c r="A91" s="45" t="s">
        <v>105</v>
      </c>
      <c r="B91" s="44" t="s">
        <v>45</v>
      </c>
      <c r="C91" s="44" t="s">
        <v>46</v>
      </c>
      <c r="D91" s="44" t="s">
        <v>155</v>
      </c>
      <c r="E91" s="44" t="s">
        <v>42</v>
      </c>
      <c r="F91" s="44" t="s">
        <v>41</v>
      </c>
      <c r="G91" s="44" t="s">
        <v>122</v>
      </c>
      <c r="H91" s="44" t="s">
        <v>51</v>
      </c>
      <c r="I91" s="153">
        <f>I92</f>
        <v>95.7</v>
      </c>
      <c r="J91" s="153">
        <f t="shared" si="8"/>
        <v>-61.7</v>
      </c>
      <c r="K91" s="153">
        <f>K92</f>
        <v>34</v>
      </c>
    </row>
    <row r="92" spans="1:11" ht="39" x14ac:dyDescent="0.25">
      <c r="A92" s="37" t="s">
        <v>65</v>
      </c>
      <c r="B92" s="44" t="s">
        <v>45</v>
      </c>
      <c r="C92" s="44" t="s">
        <v>46</v>
      </c>
      <c r="D92" s="44" t="s">
        <v>155</v>
      </c>
      <c r="E92" s="44" t="s">
        <v>42</v>
      </c>
      <c r="F92" s="44" t="s">
        <v>41</v>
      </c>
      <c r="G92" s="44" t="s">
        <v>122</v>
      </c>
      <c r="H92" s="44" t="s">
        <v>52</v>
      </c>
      <c r="I92" s="153">
        <v>95.7</v>
      </c>
      <c r="J92" s="153">
        <f t="shared" si="8"/>
        <v>-61.7</v>
      </c>
      <c r="K92" s="153">
        <v>34</v>
      </c>
    </row>
    <row r="93" spans="1:11" ht="39" x14ac:dyDescent="0.25">
      <c r="A93" s="50" t="s">
        <v>157</v>
      </c>
      <c r="B93" s="42" t="s">
        <v>45</v>
      </c>
      <c r="C93" s="42" t="s">
        <v>59</v>
      </c>
      <c r="D93" s="42" t="s">
        <v>39</v>
      </c>
      <c r="E93" s="42" t="s">
        <v>42</v>
      </c>
      <c r="F93" s="42" t="s">
        <v>39</v>
      </c>
      <c r="G93" s="42" t="s">
        <v>68</v>
      </c>
      <c r="H93" s="42" t="s">
        <v>40</v>
      </c>
      <c r="I93" s="152">
        <f>I94</f>
        <v>36.199999999999996</v>
      </c>
      <c r="J93" s="152">
        <f t="shared" si="8"/>
        <v>0</v>
      </c>
      <c r="K93" s="152">
        <f>K94</f>
        <v>36.199999999999996</v>
      </c>
    </row>
    <row r="94" spans="1:11" ht="30" customHeight="1" x14ac:dyDescent="0.25">
      <c r="A94" s="37" t="s">
        <v>151</v>
      </c>
      <c r="B94" s="44" t="s">
        <v>45</v>
      </c>
      <c r="C94" s="44" t="s">
        <v>59</v>
      </c>
      <c r="D94" s="44" t="s">
        <v>152</v>
      </c>
      <c r="E94" s="44" t="s">
        <v>42</v>
      </c>
      <c r="F94" s="44" t="s">
        <v>39</v>
      </c>
      <c r="G94" s="44" t="s">
        <v>68</v>
      </c>
      <c r="H94" s="44" t="s">
        <v>40</v>
      </c>
      <c r="I94" s="153">
        <f>I95</f>
        <v>36.199999999999996</v>
      </c>
      <c r="J94" s="153">
        <f t="shared" si="8"/>
        <v>0</v>
      </c>
      <c r="K94" s="153">
        <f>K95</f>
        <v>36.199999999999996</v>
      </c>
    </row>
    <row r="95" spans="1:11" ht="26.25" x14ac:dyDescent="0.25">
      <c r="A95" s="37" t="s">
        <v>81</v>
      </c>
      <c r="B95" s="44" t="s">
        <v>45</v>
      </c>
      <c r="C95" s="44" t="s">
        <v>59</v>
      </c>
      <c r="D95" s="44" t="s">
        <v>152</v>
      </c>
      <c r="E95" s="44" t="s">
        <v>44</v>
      </c>
      <c r="F95" s="44" t="s">
        <v>39</v>
      </c>
      <c r="G95" s="44" t="s">
        <v>68</v>
      </c>
      <c r="H95" s="44" t="s">
        <v>40</v>
      </c>
      <c r="I95" s="153">
        <f>I96</f>
        <v>36.199999999999996</v>
      </c>
      <c r="J95" s="153">
        <f t="shared" si="8"/>
        <v>0</v>
      </c>
      <c r="K95" s="153">
        <f>K96</f>
        <v>36.199999999999996</v>
      </c>
    </row>
    <row r="96" spans="1:11" ht="39" x14ac:dyDescent="0.25">
      <c r="A96" s="37" t="s">
        <v>82</v>
      </c>
      <c r="B96" s="44" t="s">
        <v>45</v>
      </c>
      <c r="C96" s="44" t="s">
        <v>59</v>
      </c>
      <c r="D96" s="44" t="s">
        <v>152</v>
      </c>
      <c r="E96" s="44" t="s">
        <v>44</v>
      </c>
      <c r="F96" s="44" t="s">
        <v>41</v>
      </c>
      <c r="G96" s="44" t="s">
        <v>68</v>
      </c>
      <c r="H96" s="44" t="s">
        <v>40</v>
      </c>
      <c r="I96" s="153">
        <f>I97+I100</f>
        <v>36.199999999999996</v>
      </c>
      <c r="J96" s="153">
        <f t="shared" si="8"/>
        <v>0</v>
      </c>
      <c r="K96" s="153">
        <f>K97+K100</f>
        <v>36.199999999999996</v>
      </c>
    </row>
    <row r="97" spans="1:11" ht="26.25" x14ac:dyDescent="0.25">
      <c r="A97" s="64" t="s">
        <v>158</v>
      </c>
      <c r="B97" s="44" t="s">
        <v>45</v>
      </c>
      <c r="C97" s="44" t="s">
        <v>59</v>
      </c>
      <c r="D97" s="44" t="s">
        <v>152</v>
      </c>
      <c r="E97" s="44" t="s">
        <v>44</v>
      </c>
      <c r="F97" s="44" t="s">
        <v>41</v>
      </c>
      <c r="G97" s="44" t="s">
        <v>83</v>
      </c>
      <c r="H97" s="44" t="s">
        <v>40</v>
      </c>
      <c r="I97" s="153">
        <f>I98</f>
        <v>28.9</v>
      </c>
      <c r="J97" s="153">
        <f t="shared" si="8"/>
        <v>0</v>
      </c>
      <c r="K97" s="153">
        <f>K98</f>
        <v>28.9</v>
      </c>
    </row>
    <row r="98" spans="1:11" ht="76.5" x14ac:dyDescent="0.25">
      <c r="A98" s="45" t="s">
        <v>104</v>
      </c>
      <c r="B98" s="44" t="s">
        <v>45</v>
      </c>
      <c r="C98" s="44" t="s">
        <v>59</v>
      </c>
      <c r="D98" s="44" t="s">
        <v>152</v>
      </c>
      <c r="E98" s="44" t="s">
        <v>44</v>
      </c>
      <c r="F98" s="44" t="s">
        <v>41</v>
      </c>
      <c r="G98" s="44" t="s">
        <v>83</v>
      </c>
      <c r="H98" s="44" t="s">
        <v>66</v>
      </c>
      <c r="I98" s="153">
        <f>I99</f>
        <v>28.9</v>
      </c>
      <c r="J98" s="153">
        <f t="shared" si="8"/>
        <v>0</v>
      </c>
      <c r="K98" s="153">
        <f>K99</f>
        <v>28.9</v>
      </c>
    </row>
    <row r="99" spans="1:11" ht="16.5" customHeight="1" x14ac:dyDescent="0.25">
      <c r="A99" s="49" t="s">
        <v>17</v>
      </c>
      <c r="B99" s="44" t="s">
        <v>45</v>
      </c>
      <c r="C99" s="44" t="s">
        <v>59</v>
      </c>
      <c r="D99" s="44" t="s">
        <v>152</v>
      </c>
      <c r="E99" s="44" t="s">
        <v>44</v>
      </c>
      <c r="F99" s="44" t="s">
        <v>41</v>
      </c>
      <c r="G99" s="44" t="s">
        <v>83</v>
      </c>
      <c r="H99" s="44" t="s">
        <v>67</v>
      </c>
      <c r="I99" s="153">
        <v>28.9</v>
      </c>
      <c r="J99" s="153">
        <f t="shared" si="8"/>
        <v>0</v>
      </c>
      <c r="K99" s="153">
        <v>28.9</v>
      </c>
    </row>
    <row r="100" spans="1:11" ht="15.75" customHeight="1" x14ac:dyDescent="0.25">
      <c r="A100" s="58" t="s">
        <v>159</v>
      </c>
      <c r="B100" s="44" t="s">
        <v>45</v>
      </c>
      <c r="C100" s="44" t="s">
        <v>59</v>
      </c>
      <c r="D100" s="44" t="s">
        <v>152</v>
      </c>
      <c r="E100" s="44" t="s">
        <v>44</v>
      </c>
      <c r="F100" s="44" t="s">
        <v>41</v>
      </c>
      <c r="G100" s="44" t="s">
        <v>118</v>
      </c>
      <c r="H100" s="44" t="s">
        <v>40</v>
      </c>
      <c r="I100" s="153">
        <f>I101</f>
        <v>7.3</v>
      </c>
      <c r="J100" s="153">
        <f t="shared" si="8"/>
        <v>0</v>
      </c>
      <c r="K100" s="153">
        <f>K101</f>
        <v>7.3</v>
      </c>
    </row>
    <row r="101" spans="1:11" ht="76.5" x14ac:dyDescent="0.25">
      <c r="A101" s="45" t="s">
        <v>104</v>
      </c>
      <c r="B101" s="44" t="s">
        <v>45</v>
      </c>
      <c r="C101" s="44" t="s">
        <v>59</v>
      </c>
      <c r="D101" s="44" t="s">
        <v>152</v>
      </c>
      <c r="E101" s="44" t="s">
        <v>44</v>
      </c>
      <c r="F101" s="44" t="s">
        <v>41</v>
      </c>
      <c r="G101" s="44" t="s">
        <v>118</v>
      </c>
      <c r="H101" s="44" t="s">
        <v>66</v>
      </c>
      <c r="I101" s="153">
        <f>I102</f>
        <v>7.3</v>
      </c>
      <c r="J101" s="153">
        <f t="shared" si="8"/>
        <v>0</v>
      </c>
      <c r="K101" s="153">
        <f>K102</f>
        <v>7.3</v>
      </c>
    </row>
    <row r="102" spans="1:11" ht="26.25" x14ac:dyDescent="0.25">
      <c r="A102" s="49" t="s">
        <v>17</v>
      </c>
      <c r="B102" s="44" t="s">
        <v>45</v>
      </c>
      <c r="C102" s="44" t="s">
        <v>59</v>
      </c>
      <c r="D102" s="44" t="s">
        <v>152</v>
      </c>
      <c r="E102" s="44" t="s">
        <v>44</v>
      </c>
      <c r="F102" s="44" t="s">
        <v>41</v>
      </c>
      <c r="G102" s="44" t="s">
        <v>118</v>
      </c>
      <c r="H102" s="44" t="s">
        <v>67</v>
      </c>
      <c r="I102" s="153">
        <v>7.3</v>
      </c>
      <c r="J102" s="153">
        <f t="shared" si="8"/>
        <v>0</v>
      </c>
      <c r="K102" s="153">
        <v>7.3</v>
      </c>
    </row>
    <row r="103" spans="1:11" x14ac:dyDescent="0.25">
      <c r="A103" s="39" t="s">
        <v>22</v>
      </c>
      <c r="B103" s="40" t="s">
        <v>43</v>
      </c>
      <c r="C103" s="40" t="s">
        <v>39</v>
      </c>
      <c r="D103" s="40" t="s">
        <v>39</v>
      </c>
      <c r="E103" s="40" t="s">
        <v>42</v>
      </c>
      <c r="F103" s="40" t="s">
        <v>39</v>
      </c>
      <c r="G103" s="40" t="s">
        <v>68</v>
      </c>
      <c r="H103" s="40" t="s">
        <v>40</v>
      </c>
      <c r="I103" s="151">
        <f>I104+I123+I151+I161+I117</f>
        <v>24314.399999999998</v>
      </c>
      <c r="J103" s="151">
        <f t="shared" si="8"/>
        <v>-808.90000000000146</v>
      </c>
      <c r="K103" s="151">
        <f>K104+K123+K151+K161+K117</f>
        <v>23505.499999999996</v>
      </c>
    </row>
    <row r="104" spans="1:11" x14ac:dyDescent="0.25">
      <c r="A104" s="56" t="s">
        <v>23</v>
      </c>
      <c r="B104" s="42" t="s">
        <v>43</v>
      </c>
      <c r="C104" s="42" t="s">
        <v>38</v>
      </c>
      <c r="D104" s="42" t="s">
        <v>39</v>
      </c>
      <c r="E104" s="42" t="s">
        <v>42</v>
      </c>
      <c r="F104" s="42" t="s">
        <v>39</v>
      </c>
      <c r="G104" s="42" t="s">
        <v>68</v>
      </c>
      <c r="H104" s="42" t="s">
        <v>40</v>
      </c>
      <c r="I104" s="152">
        <f>I105</f>
        <v>3637.5</v>
      </c>
      <c r="J104" s="152">
        <f t="shared" si="8"/>
        <v>-1287.5</v>
      </c>
      <c r="K104" s="152">
        <f>K105</f>
        <v>2350</v>
      </c>
    </row>
    <row r="105" spans="1:11" ht="39" x14ac:dyDescent="0.25">
      <c r="A105" s="64" t="s">
        <v>161</v>
      </c>
      <c r="B105" s="44" t="s">
        <v>43</v>
      </c>
      <c r="C105" s="44" t="s">
        <v>38</v>
      </c>
      <c r="D105" s="44" t="s">
        <v>160</v>
      </c>
      <c r="E105" s="44" t="s">
        <v>42</v>
      </c>
      <c r="F105" s="44" t="s">
        <v>39</v>
      </c>
      <c r="G105" s="44" t="s">
        <v>68</v>
      </c>
      <c r="H105" s="44" t="s">
        <v>40</v>
      </c>
      <c r="I105" s="153">
        <f>I106+I113</f>
        <v>3637.5</v>
      </c>
      <c r="J105" s="153">
        <f t="shared" si="8"/>
        <v>-1287.5</v>
      </c>
      <c r="K105" s="153">
        <f>K106+K113</f>
        <v>2350</v>
      </c>
    </row>
    <row r="106" spans="1:11" ht="51.75" x14ac:dyDescent="0.25">
      <c r="A106" s="64" t="s">
        <v>93</v>
      </c>
      <c r="B106" s="44" t="s">
        <v>43</v>
      </c>
      <c r="C106" s="44" t="s">
        <v>38</v>
      </c>
      <c r="D106" s="44" t="s">
        <v>160</v>
      </c>
      <c r="E106" s="44" t="s">
        <v>42</v>
      </c>
      <c r="F106" s="44" t="s">
        <v>38</v>
      </c>
      <c r="G106" s="44" t="s">
        <v>68</v>
      </c>
      <c r="H106" s="44" t="s">
        <v>40</v>
      </c>
      <c r="I106" s="153">
        <f>I110+I107</f>
        <v>3200</v>
      </c>
      <c r="J106" s="153">
        <f t="shared" si="8"/>
        <v>-1149.5</v>
      </c>
      <c r="K106" s="153">
        <f>K110+K107</f>
        <v>2050.5</v>
      </c>
    </row>
    <row r="107" spans="1:11" ht="39" x14ac:dyDescent="0.25">
      <c r="A107" s="64" t="s">
        <v>162</v>
      </c>
      <c r="B107" s="44" t="s">
        <v>43</v>
      </c>
      <c r="C107" s="44" t="s">
        <v>38</v>
      </c>
      <c r="D107" s="44" t="s">
        <v>160</v>
      </c>
      <c r="E107" s="44" t="s">
        <v>42</v>
      </c>
      <c r="F107" s="44" t="s">
        <v>38</v>
      </c>
      <c r="G107" s="25" t="s">
        <v>110</v>
      </c>
      <c r="H107" s="44" t="s">
        <v>40</v>
      </c>
      <c r="I107" s="153">
        <f>I108</f>
        <v>2000</v>
      </c>
      <c r="J107" s="153">
        <f t="shared" si="8"/>
        <v>-1149.5</v>
      </c>
      <c r="K107" s="153">
        <f>K108</f>
        <v>850.5</v>
      </c>
    </row>
    <row r="108" spans="1:11" ht="76.5" x14ac:dyDescent="0.25">
      <c r="A108" s="45" t="s">
        <v>104</v>
      </c>
      <c r="B108" s="44" t="s">
        <v>43</v>
      </c>
      <c r="C108" s="44" t="s">
        <v>38</v>
      </c>
      <c r="D108" s="44" t="s">
        <v>160</v>
      </c>
      <c r="E108" s="44" t="s">
        <v>42</v>
      </c>
      <c r="F108" s="44" t="s">
        <v>38</v>
      </c>
      <c r="G108" s="25" t="s">
        <v>110</v>
      </c>
      <c r="H108" s="44" t="s">
        <v>66</v>
      </c>
      <c r="I108" s="153">
        <f>I109</f>
        <v>2000</v>
      </c>
      <c r="J108" s="153">
        <f t="shared" si="8"/>
        <v>-1149.5</v>
      </c>
      <c r="K108" s="153">
        <f>K109</f>
        <v>850.5</v>
      </c>
    </row>
    <row r="109" spans="1:11" ht="26.25" x14ac:dyDescent="0.25">
      <c r="A109" s="37" t="s">
        <v>17</v>
      </c>
      <c r="B109" s="44" t="s">
        <v>43</v>
      </c>
      <c r="C109" s="44" t="s">
        <v>38</v>
      </c>
      <c r="D109" s="44" t="s">
        <v>160</v>
      </c>
      <c r="E109" s="44" t="s">
        <v>42</v>
      </c>
      <c r="F109" s="44" t="s">
        <v>38</v>
      </c>
      <c r="G109" s="25" t="s">
        <v>110</v>
      </c>
      <c r="H109" s="44" t="s">
        <v>67</v>
      </c>
      <c r="I109" s="153">
        <v>2000</v>
      </c>
      <c r="J109" s="153">
        <f t="shared" si="8"/>
        <v>-1149.5</v>
      </c>
      <c r="K109" s="153">
        <v>850.5</v>
      </c>
    </row>
    <row r="110" spans="1:11" ht="39" x14ac:dyDescent="0.25">
      <c r="A110" s="49" t="s">
        <v>163</v>
      </c>
      <c r="B110" s="44" t="s">
        <v>43</v>
      </c>
      <c r="C110" s="44" t="s">
        <v>38</v>
      </c>
      <c r="D110" s="44" t="s">
        <v>160</v>
      </c>
      <c r="E110" s="44" t="s">
        <v>42</v>
      </c>
      <c r="F110" s="44" t="s">
        <v>38</v>
      </c>
      <c r="G110" s="44" t="s">
        <v>124</v>
      </c>
      <c r="H110" s="44" t="s">
        <v>40</v>
      </c>
      <c r="I110" s="153">
        <f>I111</f>
        <v>1200</v>
      </c>
      <c r="J110" s="153">
        <f t="shared" si="8"/>
        <v>0</v>
      </c>
      <c r="K110" s="153">
        <f>K111</f>
        <v>1200</v>
      </c>
    </row>
    <row r="111" spans="1:11" ht="76.5" x14ac:dyDescent="0.25">
      <c r="A111" s="45" t="s">
        <v>104</v>
      </c>
      <c r="B111" s="44" t="s">
        <v>43</v>
      </c>
      <c r="C111" s="44" t="s">
        <v>38</v>
      </c>
      <c r="D111" s="44" t="s">
        <v>160</v>
      </c>
      <c r="E111" s="44" t="s">
        <v>42</v>
      </c>
      <c r="F111" s="44" t="s">
        <v>38</v>
      </c>
      <c r="G111" s="44" t="s">
        <v>124</v>
      </c>
      <c r="H111" s="44" t="s">
        <v>66</v>
      </c>
      <c r="I111" s="153">
        <f>I112</f>
        <v>1200</v>
      </c>
      <c r="J111" s="153">
        <f t="shared" si="8"/>
        <v>0</v>
      </c>
      <c r="K111" s="153">
        <f>K112</f>
        <v>1200</v>
      </c>
    </row>
    <row r="112" spans="1:11" ht="26.25" x14ac:dyDescent="0.25">
      <c r="A112" s="37" t="s">
        <v>17</v>
      </c>
      <c r="B112" s="44" t="s">
        <v>43</v>
      </c>
      <c r="C112" s="44" t="s">
        <v>38</v>
      </c>
      <c r="D112" s="44" t="s">
        <v>160</v>
      </c>
      <c r="E112" s="44" t="s">
        <v>42</v>
      </c>
      <c r="F112" s="44" t="s">
        <v>38</v>
      </c>
      <c r="G112" s="44" t="s">
        <v>124</v>
      </c>
      <c r="H112" s="44" t="s">
        <v>67</v>
      </c>
      <c r="I112" s="153">
        <v>1200</v>
      </c>
      <c r="J112" s="153">
        <f t="shared" si="8"/>
        <v>0</v>
      </c>
      <c r="K112" s="153">
        <v>1200</v>
      </c>
    </row>
    <row r="113" spans="1:11" ht="26.25" x14ac:dyDescent="0.25">
      <c r="A113" s="58" t="s">
        <v>164</v>
      </c>
      <c r="B113" s="65" t="s">
        <v>43</v>
      </c>
      <c r="C113" s="25" t="s">
        <v>38</v>
      </c>
      <c r="D113" s="25" t="s">
        <v>160</v>
      </c>
      <c r="E113" s="25" t="s">
        <v>42</v>
      </c>
      <c r="F113" s="25" t="s">
        <v>41</v>
      </c>
      <c r="G113" s="25" t="s">
        <v>68</v>
      </c>
      <c r="H113" s="25" t="s">
        <v>40</v>
      </c>
      <c r="I113" s="153">
        <f>I114</f>
        <v>437.5</v>
      </c>
      <c r="J113" s="153">
        <f t="shared" si="8"/>
        <v>-138</v>
      </c>
      <c r="K113" s="153">
        <f>K114</f>
        <v>299.5</v>
      </c>
    </row>
    <row r="114" spans="1:11" ht="39" x14ac:dyDescent="0.25">
      <c r="A114" s="49" t="s">
        <v>128</v>
      </c>
      <c r="B114" s="65" t="s">
        <v>43</v>
      </c>
      <c r="C114" s="25" t="s">
        <v>38</v>
      </c>
      <c r="D114" s="25" t="s">
        <v>160</v>
      </c>
      <c r="E114" s="25" t="s">
        <v>42</v>
      </c>
      <c r="F114" s="25" t="s">
        <v>41</v>
      </c>
      <c r="G114" s="25" t="s">
        <v>79</v>
      </c>
      <c r="H114" s="25" t="s">
        <v>40</v>
      </c>
      <c r="I114" s="153">
        <f>I115</f>
        <v>437.5</v>
      </c>
      <c r="J114" s="153">
        <f t="shared" si="8"/>
        <v>-138</v>
      </c>
      <c r="K114" s="153">
        <f>K115</f>
        <v>299.5</v>
      </c>
    </row>
    <row r="115" spans="1:11" ht="76.5" x14ac:dyDescent="0.25">
      <c r="A115" s="45" t="s">
        <v>104</v>
      </c>
      <c r="B115" s="65" t="s">
        <v>43</v>
      </c>
      <c r="C115" s="25" t="s">
        <v>38</v>
      </c>
      <c r="D115" s="25" t="s">
        <v>160</v>
      </c>
      <c r="E115" s="25" t="s">
        <v>42</v>
      </c>
      <c r="F115" s="25" t="s">
        <v>41</v>
      </c>
      <c r="G115" s="25" t="s">
        <v>79</v>
      </c>
      <c r="H115" s="25" t="s">
        <v>66</v>
      </c>
      <c r="I115" s="153">
        <f>I116</f>
        <v>437.5</v>
      </c>
      <c r="J115" s="153">
        <f t="shared" si="8"/>
        <v>-138</v>
      </c>
      <c r="K115" s="153">
        <f>K116</f>
        <v>299.5</v>
      </c>
    </row>
    <row r="116" spans="1:11" ht="26.25" x14ac:dyDescent="0.25">
      <c r="A116" s="49" t="s">
        <v>17</v>
      </c>
      <c r="B116" s="65" t="s">
        <v>43</v>
      </c>
      <c r="C116" s="25" t="s">
        <v>38</v>
      </c>
      <c r="D116" s="25" t="s">
        <v>160</v>
      </c>
      <c r="E116" s="25" t="s">
        <v>42</v>
      </c>
      <c r="F116" s="25" t="s">
        <v>41</v>
      </c>
      <c r="G116" s="25" t="s">
        <v>79</v>
      </c>
      <c r="H116" s="25" t="s">
        <v>67</v>
      </c>
      <c r="I116" s="153">
        <v>437.5</v>
      </c>
      <c r="J116" s="153">
        <f t="shared" si="8"/>
        <v>-138</v>
      </c>
      <c r="K116" s="153">
        <v>299.5</v>
      </c>
    </row>
    <row r="117" spans="1:11" s="38" customFormat="1" x14ac:dyDescent="0.25">
      <c r="A117" s="84" t="s">
        <v>214</v>
      </c>
      <c r="B117" s="112" t="s">
        <v>43</v>
      </c>
      <c r="C117" s="113" t="s">
        <v>48</v>
      </c>
      <c r="D117" s="113" t="s">
        <v>39</v>
      </c>
      <c r="E117" s="113" t="s">
        <v>42</v>
      </c>
      <c r="F117" s="113" t="s">
        <v>39</v>
      </c>
      <c r="G117" s="113" t="s">
        <v>68</v>
      </c>
      <c r="H117" s="113" t="s">
        <v>40</v>
      </c>
      <c r="I117" s="152">
        <f>I118</f>
        <v>166.5</v>
      </c>
      <c r="J117" s="152">
        <f t="shared" si="8"/>
        <v>0</v>
      </c>
      <c r="K117" s="152">
        <f>K118</f>
        <v>166.5</v>
      </c>
    </row>
    <row r="118" spans="1:11" s="38" customFormat="1" ht="39" x14ac:dyDescent="0.25">
      <c r="A118" s="37" t="s">
        <v>165</v>
      </c>
      <c r="B118" s="26" t="s">
        <v>43</v>
      </c>
      <c r="C118" s="26" t="s">
        <v>48</v>
      </c>
      <c r="D118" s="26" t="s">
        <v>166</v>
      </c>
      <c r="E118" s="26" t="s">
        <v>42</v>
      </c>
      <c r="F118" s="26" t="s">
        <v>39</v>
      </c>
      <c r="G118" s="26" t="s">
        <v>68</v>
      </c>
      <c r="H118" s="26" t="s">
        <v>40</v>
      </c>
      <c r="I118" s="153">
        <f>I119</f>
        <v>166.5</v>
      </c>
      <c r="J118" s="153">
        <f t="shared" si="8"/>
        <v>0</v>
      </c>
      <c r="K118" s="153">
        <f>K119</f>
        <v>166.5</v>
      </c>
    </row>
    <row r="119" spans="1:11" s="38" customFormat="1" ht="26.25" x14ac:dyDescent="0.25">
      <c r="A119" s="37" t="s">
        <v>215</v>
      </c>
      <c r="B119" s="71" t="s">
        <v>43</v>
      </c>
      <c r="C119" s="28" t="s">
        <v>48</v>
      </c>
      <c r="D119" s="28" t="s">
        <v>166</v>
      </c>
      <c r="E119" s="28" t="s">
        <v>42</v>
      </c>
      <c r="F119" s="28" t="s">
        <v>45</v>
      </c>
      <c r="G119" s="28" t="s">
        <v>68</v>
      </c>
      <c r="H119" s="28" t="s">
        <v>40</v>
      </c>
      <c r="I119" s="153">
        <f t="shared" ref="I119:K120" si="11">I120</f>
        <v>166.5</v>
      </c>
      <c r="J119" s="153">
        <f t="shared" si="8"/>
        <v>0</v>
      </c>
      <c r="K119" s="153">
        <f t="shared" si="11"/>
        <v>166.5</v>
      </c>
    </row>
    <row r="120" spans="1:11" s="38" customFormat="1" ht="39" x14ac:dyDescent="0.25">
      <c r="A120" s="49" t="s">
        <v>128</v>
      </c>
      <c r="B120" s="71" t="s">
        <v>43</v>
      </c>
      <c r="C120" s="28" t="s">
        <v>48</v>
      </c>
      <c r="D120" s="28" t="s">
        <v>166</v>
      </c>
      <c r="E120" s="28" t="s">
        <v>42</v>
      </c>
      <c r="F120" s="28" t="s">
        <v>45</v>
      </c>
      <c r="G120" s="28" t="s">
        <v>79</v>
      </c>
      <c r="H120" s="28" t="s">
        <v>40</v>
      </c>
      <c r="I120" s="153">
        <f t="shared" si="11"/>
        <v>166.5</v>
      </c>
      <c r="J120" s="153">
        <f t="shared" si="8"/>
        <v>0</v>
      </c>
      <c r="K120" s="153">
        <f t="shared" si="11"/>
        <v>166.5</v>
      </c>
    </row>
    <row r="121" spans="1:11" s="38" customFormat="1" ht="38.25" x14ac:dyDescent="0.25">
      <c r="A121" s="45" t="s">
        <v>105</v>
      </c>
      <c r="B121" s="71" t="s">
        <v>43</v>
      </c>
      <c r="C121" s="28" t="s">
        <v>48</v>
      </c>
      <c r="D121" s="28" t="s">
        <v>166</v>
      </c>
      <c r="E121" s="28" t="s">
        <v>42</v>
      </c>
      <c r="F121" s="28" t="s">
        <v>45</v>
      </c>
      <c r="G121" s="28" t="s">
        <v>79</v>
      </c>
      <c r="H121" s="28" t="s">
        <v>51</v>
      </c>
      <c r="I121" s="153">
        <f>I122</f>
        <v>166.5</v>
      </c>
      <c r="J121" s="153">
        <f t="shared" si="8"/>
        <v>0</v>
      </c>
      <c r="K121" s="153">
        <f>K122</f>
        <v>166.5</v>
      </c>
    </row>
    <row r="122" spans="1:11" s="38" customFormat="1" ht="39" x14ac:dyDescent="0.25">
      <c r="A122" s="49" t="s">
        <v>65</v>
      </c>
      <c r="B122" s="71" t="s">
        <v>43</v>
      </c>
      <c r="C122" s="28" t="s">
        <v>48</v>
      </c>
      <c r="D122" s="28" t="s">
        <v>166</v>
      </c>
      <c r="E122" s="28" t="s">
        <v>42</v>
      </c>
      <c r="F122" s="28" t="s">
        <v>45</v>
      </c>
      <c r="G122" s="28" t="s">
        <v>79</v>
      </c>
      <c r="H122" s="28" t="s">
        <v>52</v>
      </c>
      <c r="I122" s="153">
        <v>166.5</v>
      </c>
      <c r="J122" s="153">
        <f t="shared" si="8"/>
        <v>0</v>
      </c>
      <c r="K122" s="153">
        <v>166.5</v>
      </c>
    </row>
    <row r="123" spans="1:11" x14ac:dyDescent="0.25">
      <c r="A123" s="50" t="s">
        <v>136</v>
      </c>
      <c r="B123" s="42" t="s">
        <v>43</v>
      </c>
      <c r="C123" s="42" t="s">
        <v>46</v>
      </c>
      <c r="D123" s="42" t="s">
        <v>39</v>
      </c>
      <c r="E123" s="42" t="s">
        <v>42</v>
      </c>
      <c r="F123" s="42" t="s">
        <v>39</v>
      </c>
      <c r="G123" s="42" t="s">
        <v>68</v>
      </c>
      <c r="H123" s="42" t="s">
        <v>40</v>
      </c>
      <c r="I123" s="152">
        <f>I136+I124</f>
        <v>18662.5</v>
      </c>
      <c r="J123" s="152">
        <f t="shared" si="8"/>
        <v>478.59999999999854</v>
      </c>
      <c r="K123" s="152">
        <f>K136+K124</f>
        <v>19141.099999999999</v>
      </c>
    </row>
    <row r="124" spans="1:11" s="129" customFormat="1" ht="51" x14ac:dyDescent="0.25">
      <c r="A124" s="89" t="s">
        <v>340</v>
      </c>
      <c r="B124" s="85" t="s">
        <v>43</v>
      </c>
      <c r="C124" s="31" t="s">
        <v>46</v>
      </c>
      <c r="D124" s="31" t="s">
        <v>341</v>
      </c>
      <c r="E124" s="31" t="s">
        <v>42</v>
      </c>
      <c r="F124" s="31" t="s">
        <v>39</v>
      </c>
      <c r="G124" s="31" t="s">
        <v>68</v>
      </c>
      <c r="H124" s="31" t="s">
        <v>40</v>
      </c>
      <c r="I124" s="153">
        <f t="shared" ref="I124:K127" si="12">I125</f>
        <v>3385.2000000000003</v>
      </c>
      <c r="J124" s="153">
        <f t="shared" si="8"/>
        <v>0.59999999999990905</v>
      </c>
      <c r="K124" s="153">
        <f t="shared" si="12"/>
        <v>3385.8</v>
      </c>
    </row>
    <row r="125" spans="1:11" s="129" customFormat="1" ht="38.25" x14ac:dyDescent="0.25">
      <c r="A125" s="78" t="s">
        <v>342</v>
      </c>
      <c r="B125" s="71" t="s">
        <v>43</v>
      </c>
      <c r="C125" s="71" t="s">
        <v>46</v>
      </c>
      <c r="D125" s="71" t="s">
        <v>341</v>
      </c>
      <c r="E125" s="71" t="s">
        <v>44</v>
      </c>
      <c r="F125" s="71" t="s">
        <v>39</v>
      </c>
      <c r="G125" s="28" t="s">
        <v>68</v>
      </c>
      <c r="H125" s="28" t="s">
        <v>40</v>
      </c>
      <c r="I125" s="153">
        <f t="shared" si="12"/>
        <v>3385.2000000000003</v>
      </c>
      <c r="J125" s="153">
        <f t="shared" si="8"/>
        <v>0.59999999999990905</v>
      </c>
      <c r="K125" s="153">
        <f t="shared" si="12"/>
        <v>3385.8</v>
      </c>
    </row>
    <row r="126" spans="1:11" s="129" customFormat="1" ht="38.25" x14ac:dyDescent="0.25">
      <c r="A126" s="142" t="s">
        <v>343</v>
      </c>
      <c r="B126" s="71" t="s">
        <v>43</v>
      </c>
      <c r="C126" s="71" t="s">
        <v>46</v>
      </c>
      <c r="D126" s="71" t="s">
        <v>341</v>
      </c>
      <c r="E126" s="71" t="s">
        <v>44</v>
      </c>
      <c r="F126" s="71" t="s">
        <v>344</v>
      </c>
      <c r="G126" s="28" t="s">
        <v>68</v>
      </c>
      <c r="H126" s="28" t="s">
        <v>40</v>
      </c>
      <c r="I126" s="153">
        <f>I127+I130+I133</f>
        <v>3385.2000000000003</v>
      </c>
      <c r="J126" s="153">
        <f t="shared" si="8"/>
        <v>0.59999999999990905</v>
      </c>
      <c r="K126" s="153">
        <f>K127+K130+K133</f>
        <v>3385.8</v>
      </c>
    </row>
    <row r="127" spans="1:11" s="129" customFormat="1" ht="25.5" x14ac:dyDescent="0.25">
      <c r="A127" s="142" t="s">
        <v>345</v>
      </c>
      <c r="B127" s="71" t="s">
        <v>43</v>
      </c>
      <c r="C127" s="71" t="s">
        <v>46</v>
      </c>
      <c r="D127" s="71" t="s">
        <v>341</v>
      </c>
      <c r="E127" s="71" t="s">
        <v>44</v>
      </c>
      <c r="F127" s="71" t="s">
        <v>344</v>
      </c>
      <c r="G127" s="71" t="s">
        <v>346</v>
      </c>
      <c r="H127" s="71" t="s">
        <v>40</v>
      </c>
      <c r="I127" s="153">
        <f t="shared" si="12"/>
        <v>3046.4</v>
      </c>
      <c r="J127" s="153">
        <f t="shared" si="8"/>
        <v>0</v>
      </c>
      <c r="K127" s="153">
        <f t="shared" si="12"/>
        <v>3046.4</v>
      </c>
    </row>
    <row r="128" spans="1:11" s="129" customFormat="1" ht="38.25" x14ac:dyDescent="0.25">
      <c r="A128" s="45" t="s">
        <v>105</v>
      </c>
      <c r="B128" s="71" t="s">
        <v>43</v>
      </c>
      <c r="C128" s="71" t="s">
        <v>46</v>
      </c>
      <c r="D128" s="71" t="s">
        <v>341</v>
      </c>
      <c r="E128" s="71" t="s">
        <v>44</v>
      </c>
      <c r="F128" s="71" t="s">
        <v>344</v>
      </c>
      <c r="G128" s="71" t="s">
        <v>346</v>
      </c>
      <c r="H128" s="71" t="s">
        <v>51</v>
      </c>
      <c r="I128" s="153">
        <f>I129</f>
        <v>3046.4</v>
      </c>
      <c r="J128" s="153">
        <f t="shared" si="8"/>
        <v>0</v>
      </c>
      <c r="K128" s="153">
        <f>K129</f>
        <v>3046.4</v>
      </c>
    </row>
    <row r="129" spans="1:11" s="129" customFormat="1" ht="39" x14ac:dyDescent="0.25">
      <c r="A129" s="49" t="s">
        <v>65</v>
      </c>
      <c r="B129" s="71" t="s">
        <v>43</v>
      </c>
      <c r="C129" s="71" t="s">
        <v>46</v>
      </c>
      <c r="D129" s="71" t="s">
        <v>341</v>
      </c>
      <c r="E129" s="71" t="s">
        <v>44</v>
      </c>
      <c r="F129" s="71" t="s">
        <v>344</v>
      </c>
      <c r="G129" s="71" t="s">
        <v>346</v>
      </c>
      <c r="H129" s="71" t="s">
        <v>52</v>
      </c>
      <c r="I129" s="153">
        <v>3046.4</v>
      </c>
      <c r="J129" s="153">
        <f t="shared" si="8"/>
        <v>0</v>
      </c>
      <c r="K129" s="153">
        <v>3046.4</v>
      </c>
    </row>
    <row r="130" spans="1:11" s="129" customFormat="1" ht="38.25" x14ac:dyDescent="0.25">
      <c r="A130" s="142" t="s">
        <v>347</v>
      </c>
      <c r="B130" s="71" t="s">
        <v>43</v>
      </c>
      <c r="C130" s="71" t="s">
        <v>46</v>
      </c>
      <c r="D130" s="71" t="s">
        <v>341</v>
      </c>
      <c r="E130" s="71" t="s">
        <v>44</v>
      </c>
      <c r="F130" s="71" t="s">
        <v>344</v>
      </c>
      <c r="G130" s="71" t="s">
        <v>348</v>
      </c>
      <c r="H130" s="71" t="s">
        <v>40</v>
      </c>
      <c r="I130" s="153">
        <f>I131</f>
        <v>338.5</v>
      </c>
      <c r="J130" s="153">
        <f t="shared" si="8"/>
        <v>0</v>
      </c>
      <c r="K130" s="153">
        <f>K131</f>
        <v>338.5</v>
      </c>
    </row>
    <row r="131" spans="1:11" s="129" customFormat="1" ht="38.25" x14ac:dyDescent="0.25">
      <c r="A131" s="45" t="s">
        <v>105</v>
      </c>
      <c r="B131" s="71" t="s">
        <v>43</v>
      </c>
      <c r="C131" s="71" t="s">
        <v>46</v>
      </c>
      <c r="D131" s="71" t="s">
        <v>341</v>
      </c>
      <c r="E131" s="71" t="s">
        <v>44</v>
      </c>
      <c r="F131" s="71" t="s">
        <v>344</v>
      </c>
      <c r="G131" s="71" t="s">
        <v>346</v>
      </c>
      <c r="H131" s="71" t="s">
        <v>51</v>
      </c>
      <c r="I131" s="153">
        <f>I132</f>
        <v>338.5</v>
      </c>
      <c r="J131" s="153">
        <f t="shared" si="8"/>
        <v>0</v>
      </c>
      <c r="K131" s="153">
        <f>K132</f>
        <v>338.5</v>
      </c>
    </row>
    <row r="132" spans="1:11" s="129" customFormat="1" ht="39" x14ac:dyDescent="0.25">
      <c r="A132" s="49" t="s">
        <v>65</v>
      </c>
      <c r="B132" s="71" t="s">
        <v>43</v>
      </c>
      <c r="C132" s="71" t="s">
        <v>46</v>
      </c>
      <c r="D132" s="71" t="s">
        <v>341</v>
      </c>
      <c r="E132" s="71" t="s">
        <v>44</v>
      </c>
      <c r="F132" s="71" t="s">
        <v>344</v>
      </c>
      <c r="G132" s="71" t="s">
        <v>348</v>
      </c>
      <c r="H132" s="71" t="s">
        <v>52</v>
      </c>
      <c r="I132" s="153">
        <v>338.5</v>
      </c>
      <c r="J132" s="153">
        <f t="shared" si="8"/>
        <v>0</v>
      </c>
      <c r="K132" s="153">
        <v>338.5</v>
      </c>
    </row>
    <row r="133" spans="1:11" s="129" customFormat="1" ht="39" x14ac:dyDescent="0.25">
      <c r="A133" s="49" t="s">
        <v>128</v>
      </c>
      <c r="B133" s="71" t="s">
        <v>43</v>
      </c>
      <c r="C133" s="71" t="s">
        <v>46</v>
      </c>
      <c r="D133" s="71" t="s">
        <v>341</v>
      </c>
      <c r="E133" s="71" t="s">
        <v>44</v>
      </c>
      <c r="F133" s="71" t="s">
        <v>344</v>
      </c>
      <c r="G133" s="71" t="s">
        <v>79</v>
      </c>
      <c r="H133" s="71" t="s">
        <v>40</v>
      </c>
      <c r="I133" s="153">
        <f>I134</f>
        <v>0.3</v>
      </c>
      <c r="J133" s="153">
        <f t="shared" si="8"/>
        <v>0.60000000000000009</v>
      </c>
      <c r="K133" s="153">
        <f>K134</f>
        <v>0.9</v>
      </c>
    </row>
    <row r="134" spans="1:11" s="129" customFormat="1" ht="38.25" x14ac:dyDescent="0.25">
      <c r="A134" s="45" t="s">
        <v>105</v>
      </c>
      <c r="B134" s="71" t="s">
        <v>43</v>
      </c>
      <c r="C134" s="71" t="s">
        <v>46</v>
      </c>
      <c r="D134" s="71" t="s">
        <v>341</v>
      </c>
      <c r="E134" s="71" t="s">
        <v>44</v>
      </c>
      <c r="F134" s="71" t="s">
        <v>344</v>
      </c>
      <c r="G134" s="71" t="s">
        <v>346</v>
      </c>
      <c r="H134" s="71" t="s">
        <v>51</v>
      </c>
      <c r="I134" s="153">
        <f>I135</f>
        <v>0.3</v>
      </c>
      <c r="J134" s="153">
        <f t="shared" si="8"/>
        <v>0.60000000000000009</v>
      </c>
      <c r="K134" s="153">
        <f>K135</f>
        <v>0.9</v>
      </c>
    </row>
    <row r="135" spans="1:11" s="129" customFormat="1" ht="39" x14ac:dyDescent="0.25">
      <c r="A135" s="49" t="s">
        <v>65</v>
      </c>
      <c r="B135" s="71" t="s">
        <v>43</v>
      </c>
      <c r="C135" s="71" t="s">
        <v>46</v>
      </c>
      <c r="D135" s="71" t="s">
        <v>341</v>
      </c>
      <c r="E135" s="71" t="s">
        <v>44</v>
      </c>
      <c r="F135" s="71" t="s">
        <v>344</v>
      </c>
      <c r="G135" s="71" t="s">
        <v>79</v>
      </c>
      <c r="H135" s="71" t="s">
        <v>52</v>
      </c>
      <c r="I135" s="153">
        <v>0.3</v>
      </c>
      <c r="J135" s="153">
        <f t="shared" si="8"/>
        <v>0.60000000000000009</v>
      </c>
      <c r="K135" s="153">
        <v>0.9</v>
      </c>
    </row>
    <row r="136" spans="1:11" s="129" customFormat="1" ht="39" x14ac:dyDescent="0.25">
      <c r="A136" s="37" t="s">
        <v>165</v>
      </c>
      <c r="B136" s="26" t="s">
        <v>43</v>
      </c>
      <c r="C136" s="26" t="s">
        <v>46</v>
      </c>
      <c r="D136" s="26" t="s">
        <v>166</v>
      </c>
      <c r="E136" s="26" t="s">
        <v>42</v>
      </c>
      <c r="F136" s="26" t="s">
        <v>39</v>
      </c>
      <c r="G136" s="26" t="s">
        <v>68</v>
      </c>
      <c r="H136" s="44" t="s">
        <v>40</v>
      </c>
      <c r="I136" s="153">
        <f>I147+I137</f>
        <v>15277.3</v>
      </c>
      <c r="J136" s="153">
        <f>K136-I136</f>
        <v>478</v>
      </c>
      <c r="K136" s="153">
        <f>K147+K137</f>
        <v>15755.3</v>
      </c>
    </row>
    <row r="137" spans="1:11" s="129" customFormat="1" ht="51.75" x14ac:dyDescent="0.25">
      <c r="A137" s="37" t="s">
        <v>349</v>
      </c>
      <c r="B137" s="26" t="s">
        <v>43</v>
      </c>
      <c r="C137" s="26" t="s">
        <v>46</v>
      </c>
      <c r="D137" s="26" t="s">
        <v>166</v>
      </c>
      <c r="E137" s="26" t="s">
        <v>42</v>
      </c>
      <c r="F137" s="26" t="s">
        <v>38</v>
      </c>
      <c r="G137" s="26" t="s">
        <v>68</v>
      </c>
      <c r="H137" s="26" t="s">
        <v>40</v>
      </c>
      <c r="I137" s="153">
        <f>I138+I141+I144</f>
        <v>6677.5</v>
      </c>
      <c r="J137" s="153">
        <f t="shared" ref="J137:J146" si="13">K137-I137</f>
        <v>0</v>
      </c>
      <c r="K137" s="153">
        <f>K138+K141+K144</f>
        <v>6677.5</v>
      </c>
    </row>
    <row r="138" spans="1:11" s="129" customFormat="1" ht="51.75" x14ac:dyDescent="0.25">
      <c r="A138" s="37" t="s">
        <v>350</v>
      </c>
      <c r="B138" s="26" t="s">
        <v>43</v>
      </c>
      <c r="C138" s="26" t="s">
        <v>46</v>
      </c>
      <c r="D138" s="26" t="s">
        <v>166</v>
      </c>
      <c r="E138" s="26" t="s">
        <v>42</v>
      </c>
      <c r="F138" s="26" t="s">
        <v>38</v>
      </c>
      <c r="G138" s="26" t="s">
        <v>351</v>
      </c>
      <c r="H138" s="26" t="s">
        <v>40</v>
      </c>
      <c r="I138" s="153">
        <f t="shared" ref="I138:K138" si="14">I139</f>
        <v>1400</v>
      </c>
      <c r="J138" s="153">
        <f t="shared" si="13"/>
        <v>0</v>
      </c>
      <c r="K138" s="153">
        <f t="shared" si="14"/>
        <v>1400</v>
      </c>
    </row>
    <row r="139" spans="1:11" s="129" customFormat="1" ht="38.25" x14ac:dyDescent="0.25">
      <c r="A139" s="45" t="s">
        <v>105</v>
      </c>
      <c r="B139" s="26" t="s">
        <v>43</v>
      </c>
      <c r="C139" s="26" t="s">
        <v>46</v>
      </c>
      <c r="D139" s="26" t="s">
        <v>166</v>
      </c>
      <c r="E139" s="26" t="s">
        <v>42</v>
      </c>
      <c r="F139" s="26" t="s">
        <v>38</v>
      </c>
      <c r="G139" s="26" t="s">
        <v>351</v>
      </c>
      <c r="H139" s="26" t="s">
        <v>51</v>
      </c>
      <c r="I139" s="153">
        <f>I140</f>
        <v>1400</v>
      </c>
      <c r="J139" s="153">
        <f t="shared" si="13"/>
        <v>0</v>
      </c>
      <c r="K139" s="153">
        <f>K140</f>
        <v>1400</v>
      </c>
    </row>
    <row r="140" spans="1:11" s="129" customFormat="1" ht="39" x14ac:dyDescent="0.25">
      <c r="A140" s="49" t="s">
        <v>65</v>
      </c>
      <c r="B140" s="26" t="s">
        <v>43</v>
      </c>
      <c r="C140" s="26" t="s">
        <v>46</v>
      </c>
      <c r="D140" s="26" t="s">
        <v>166</v>
      </c>
      <c r="E140" s="26" t="s">
        <v>42</v>
      </c>
      <c r="F140" s="26" t="s">
        <v>38</v>
      </c>
      <c r="G140" s="26" t="s">
        <v>351</v>
      </c>
      <c r="H140" s="26" t="s">
        <v>52</v>
      </c>
      <c r="I140" s="153">
        <v>1400</v>
      </c>
      <c r="J140" s="153">
        <f t="shared" si="13"/>
        <v>0</v>
      </c>
      <c r="K140" s="153">
        <v>1400</v>
      </c>
    </row>
    <row r="141" spans="1:11" s="129" customFormat="1" ht="51.75" x14ac:dyDescent="0.25">
      <c r="A141" s="37" t="s">
        <v>352</v>
      </c>
      <c r="B141" s="26" t="s">
        <v>43</v>
      </c>
      <c r="C141" s="26" t="s">
        <v>46</v>
      </c>
      <c r="D141" s="26" t="s">
        <v>166</v>
      </c>
      <c r="E141" s="26" t="s">
        <v>42</v>
      </c>
      <c r="F141" s="26" t="s">
        <v>38</v>
      </c>
      <c r="G141" s="26" t="s">
        <v>353</v>
      </c>
      <c r="H141" s="26" t="s">
        <v>40</v>
      </c>
      <c r="I141" s="153">
        <f>I142</f>
        <v>155.5</v>
      </c>
      <c r="J141" s="153">
        <f t="shared" si="13"/>
        <v>0</v>
      </c>
      <c r="K141" s="153">
        <f>K142</f>
        <v>155.5</v>
      </c>
    </row>
    <row r="142" spans="1:11" s="129" customFormat="1" ht="38.25" x14ac:dyDescent="0.25">
      <c r="A142" s="45" t="s">
        <v>105</v>
      </c>
      <c r="B142" s="26" t="s">
        <v>43</v>
      </c>
      <c r="C142" s="26" t="s">
        <v>46</v>
      </c>
      <c r="D142" s="26" t="s">
        <v>166</v>
      </c>
      <c r="E142" s="26" t="s">
        <v>42</v>
      </c>
      <c r="F142" s="26" t="s">
        <v>38</v>
      </c>
      <c r="G142" s="26" t="s">
        <v>353</v>
      </c>
      <c r="H142" s="26" t="s">
        <v>51</v>
      </c>
      <c r="I142" s="153">
        <f>I143</f>
        <v>155.5</v>
      </c>
      <c r="J142" s="153">
        <f t="shared" si="13"/>
        <v>0</v>
      </c>
      <c r="K142" s="153">
        <f>K143</f>
        <v>155.5</v>
      </c>
    </row>
    <row r="143" spans="1:11" s="129" customFormat="1" ht="39" x14ac:dyDescent="0.25">
      <c r="A143" s="49" t="s">
        <v>65</v>
      </c>
      <c r="B143" s="26" t="s">
        <v>43</v>
      </c>
      <c r="C143" s="26" t="s">
        <v>46</v>
      </c>
      <c r="D143" s="26" t="s">
        <v>166</v>
      </c>
      <c r="E143" s="26" t="s">
        <v>42</v>
      </c>
      <c r="F143" s="26" t="s">
        <v>38</v>
      </c>
      <c r="G143" s="26" t="s">
        <v>353</v>
      </c>
      <c r="H143" s="26" t="s">
        <v>52</v>
      </c>
      <c r="I143" s="153">
        <v>155.5</v>
      </c>
      <c r="J143" s="153">
        <f t="shared" si="13"/>
        <v>0</v>
      </c>
      <c r="K143" s="153">
        <v>155.5</v>
      </c>
    </row>
    <row r="144" spans="1:11" s="129" customFormat="1" ht="39" x14ac:dyDescent="0.25">
      <c r="A144" s="49" t="s">
        <v>128</v>
      </c>
      <c r="B144" s="26" t="s">
        <v>43</v>
      </c>
      <c r="C144" s="26" t="s">
        <v>46</v>
      </c>
      <c r="D144" s="26" t="s">
        <v>166</v>
      </c>
      <c r="E144" s="26" t="s">
        <v>42</v>
      </c>
      <c r="F144" s="26" t="s">
        <v>38</v>
      </c>
      <c r="G144" s="26" t="s">
        <v>79</v>
      </c>
      <c r="H144" s="26" t="s">
        <v>40</v>
      </c>
      <c r="I144" s="153">
        <f>I145</f>
        <v>5122</v>
      </c>
      <c r="J144" s="153">
        <f t="shared" si="13"/>
        <v>0</v>
      </c>
      <c r="K144" s="153">
        <f>K145</f>
        <v>5122</v>
      </c>
    </row>
    <row r="145" spans="1:12" s="129" customFormat="1" ht="38.25" x14ac:dyDescent="0.25">
      <c r="A145" s="45" t="s">
        <v>105</v>
      </c>
      <c r="B145" s="25" t="s">
        <v>43</v>
      </c>
      <c r="C145" s="25" t="s">
        <v>46</v>
      </c>
      <c r="D145" s="25" t="s">
        <v>166</v>
      </c>
      <c r="E145" s="26" t="s">
        <v>42</v>
      </c>
      <c r="F145" s="26" t="s">
        <v>38</v>
      </c>
      <c r="G145" s="26" t="s">
        <v>79</v>
      </c>
      <c r="H145" s="26" t="s">
        <v>51</v>
      </c>
      <c r="I145" s="153">
        <f>I146</f>
        <v>5122</v>
      </c>
      <c r="J145" s="153">
        <f t="shared" si="13"/>
        <v>0</v>
      </c>
      <c r="K145" s="153">
        <f>K146</f>
        <v>5122</v>
      </c>
    </row>
    <row r="146" spans="1:12" s="129" customFormat="1" ht="39" x14ac:dyDescent="0.25">
      <c r="A146" s="49" t="s">
        <v>65</v>
      </c>
      <c r="B146" s="25" t="s">
        <v>43</v>
      </c>
      <c r="C146" s="25" t="s">
        <v>46</v>
      </c>
      <c r="D146" s="25" t="s">
        <v>166</v>
      </c>
      <c r="E146" s="26" t="s">
        <v>42</v>
      </c>
      <c r="F146" s="26" t="s">
        <v>38</v>
      </c>
      <c r="G146" s="26" t="s">
        <v>79</v>
      </c>
      <c r="H146" s="26" t="s">
        <v>52</v>
      </c>
      <c r="I146" s="153">
        <v>5122</v>
      </c>
      <c r="J146" s="153">
        <f t="shared" si="13"/>
        <v>0</v>
      </c>
      <c r="K146" s="153">
        <v>5122</v>
      </c>
    </row>
    <row r="147" spans="1:12" ht="39" x14ac:dyDescent="0.25">
      <c r="A147" s="37" t="s">
        <v>94</v>
      </c>
      <c r="B147" s="26" t="s">
        <v>43</v>
      </c>
      <c r="C147" s="26" t="s">
        <v>46</v>
      </c>
      <c r="D147" s="26" t="s">
        <v>166</v>
      </c>
      <c r="E147" s="26" t="s">
        <v>42</v>
      </c>
      <c r="F147" s="26" t="s">
        <v>41</v>
      </c>
      <c r="G147" s="26" t="s">
        <v>68</v>
      </c>
      <c r="H147" s="66" t="s">
        <v>40</v>
      </c>
      <c r="I147" s="155">
        <f>I148</f>
        <v>8599.7999999999993</v>
      </c>
      <c r="J147" s="155">
        <f t="shared" si="8"/>
        <v>478</v>
      </c>
      <c r="K147" s="155">
        <f>K148</f>
        <v>9077.7999999999993</v>
      </c>
    </row>
    <row r="148" spans="1:12" ht="39" x14ac:dyDescent="0.25">
      <c r="A148" s="49" t="s">
        <v>128</v>
      </c>
      <c r="B148" s="26" t="s">
        <v>43</v>
      </c>
      <c r="C148" s="26" t="s">
        <v>46</v>
      </c>
      <c r="D148" s="26" t="s">
        <v>166</v>
      </c>
      <c r="E148" s="26" t="s">
        <v>42</v>
      </c>
      <c r="F148" s="26" t="s">
        <v>41</v>
      </c>
      <c r="G148" s="26" t="s">
        <v>79</v>
      </c>
      <c r="H148" s="66" t="s">
        <v>40</v>
      </c>
      <c r="I148" s="155">
        <f t="shared" ref="I148:K148" si="15">I149</f>
        <v>8599.7999999999993</v>
      </c>
      <c r="J148" s="155">
        <f t="shared" si="8"/>
        <v>478</v>
      </c>
      <c r="K148" s="155">
        <f t="shared" si="15"/>
        <v>9077.7999999999993</v>
      </c>
    </row>
    <row r="149" spans="1:12" ht="38.25" x14ac:dyDescent="0.25">
      <c r="A149" s="45" t="s">
        <v>105</v>
      </c>
      <c r="B149" s="66" t="s">
        <v>43</v>
      </c>
      <c r="C149" s="66" t="s">
        <v>46</v>
      </c>
      <c r="D149" s="26" t="s">
        <v>166</v>
      </c>
      <c r="E149" s="66" t="s">
        <v>42</v>
      </c>
      <c r="F149" s="66" t="s">
        <v>41</v>
      </c>
      <c r="G149" s="66" t="s">
        <v>79</v>
      </c>
      <c r="H149" s="66" t="s">
        <v>51</v>
      </c>
      <c r="I149" s="155">
        <f>I150</f>
        <v>8599.7999999999993</v>
      </c>
      <c r="J149" s="155">
        <f t="shared" si="8"/>
        <v>478</v>
      </c>
      <c r="K149" s="155">
        <f>K150</f>
        <v>9077.7999999999993</v>
      </c>
    </row>
    <row r="150" spans="1:12" ht="39" x14ac:dyDescent="0.25">
      <c r="A150" s="37" t="s">
        <v>65</v>
      </c>
      <c r="B150" s="44" t="s">
        <v>43</v>
      </c>
      <c r="C150" s="44" t="s">
        <v>46</v>
      </c>
      <c r="D150" s="26" t="s">
        <v>166</v>
      </c>
      <c r="E150" s="66" t="s">
        <v>42</v>
      </c>
      <c r="F150" s="66" t="s">
        <v>41</v>
      </c>
      <c r="G150" s="66" t="s">
        <v>79</v>
      </c>
      <c r="H150" s="66" t="s">
        <v>52</v>
      </c>
      <c r="I150" s="155">
        <v>8599.7999999999993</v>
      </c>
      <c r="J150" s="155">
        <f t="shared" si="8"/>
        <v>478</v>
      </c>
      <c r="K150" s="155">
        <v>9077.7999999999993</v>
      </c>
      <c r="L150" s="27"/>
    </row>
    <row r="151" spans="1:12" x14ac:dyDescent="0.25">
      <c r="A151" s="67" t="s">
        <v>24</v>
      </c>
      <c r="B151" s="42" t="s">
        <v>43</v>
      </c>
      <c r="C151" s="42" t="s">
        <v>80</v>
      </c>
      <c r="D151" s="42" t="s">
        <v>39</v>
      </c>
      <c r="E151" s="42" t="s">
        <v>42</v>
      </c>
      <c r="F151" s="42" t="s">
        <v>39</v>
      </c>
      <c r="G151" s="42" t="s">
        <v>68</v>
      </c>
      <c r="H151" s="42" t="s">
        <v>40</v>
      </c>
      <c r="I151" s="152">
        <f>I152</f>
        <v>179.8</v>
      </c>
      <c r="J151" s="152">
        <f t="shared" si="8"/>
        <v>0</v>
      </c>
      <c r="K151" s="152">
        <f>K152</f>
        <v>179.8</v>
      </c>
    </row>
    <row r="152" spans="1:12" ht="51.75" x14ac:dyDescent="0.25">
      <c r="A152" s="48" t="s">
        <v>142</v>
      </c>
      <c r="B152" s="65" t="s">
        <v>43</v>
      </c>
      <c r="C152" s="25" t="s">
        <v>80</v>
      </c>
      <c r="D152" s="25" t="s">
        <v>143</v>
      </c>
      <c r="E152" s="25" t="s">
        <v>42</v>
      </c>
      <c r="F152" s="25" t="s">
        <v>39</v>
      </c>
      <c r="G152" s="25" t="s">
        <v>68</v>
      </c>
      <c r="H152" s="44" t="s">
        <v>40</v>
      </c>
      <c r="I152" s="153">
        <f>I153+I157</f>
        <v>179.8</v>
      </c>
      <c r="J152" s="153">
        <f t="shared" si="8"/>
        <v>0</v>
      </c>
      <c r="K152" s="153">
        <f>K153+K157</f>
        <v>179.8</v>
      </c>
    </row>
    <row r="153" spans="1:12" ht="51.75" x14ac:dyDescent="0.25">
      <c r="A153" s="43" t="s">
        <v>117</v>
      </c>
      <c r="B153" s="65" t="s">
        <v>43</v>
      </c>
      <c r="C153" s="25" t="s">
        <v>80</v>
      </c>
      <c r="D153" s="25" t="s">
        <v>143</v>
      </c>
      <c r="E153" s="25" t="s">
        <v>42</v>
      </c>
      <c r="F153" s="25" t="s">
        <v>38</v>
      </c>
      <c r="G153" s="25" t="s">
        <v>68</v>
      </c>
      <c r="H153" s="44" t="s">
        <v>40</v>
      </c>
      <c r="I153" s="153">
        <f t="shared" ref="I153:K153" si="16">I154</f>
        <v>13</v>
      </c>
      <c r="J153" s="153">
        <f t="shared" si="8"/>
        <v>0</v>
      </c>
      <c r="K153" s="153">
        <f t="shared" si="16"/>
        <v>13</v>
      </c>
    </row>
    <row r="154" spans="1:12" ht="25.5" x14ac:dyDescent="0.25">
      <c r="A154" s="68" t="s">
        <v>25</v>
      </c>
      <c r="B154" s="65" t="s">
        <v>43</v>
      </c>
      <c r="C154" s="25" t="s">
        <v>80</v>
      </c>
      <c r="D154" s="25" t="s">
        <v>143</v>
      </c>
      <c r="E154" s="25" t="s">
        <v>42</v>
      </c>
      <c r="F154" s="25" t="s">
        <v>38</v>
      </c>
      <c r="G154" s="25" t="s">
        <v>95</v>
      </c>
      <c r="H154" s="44" t="s">
        <v>40</v>
      </c>
      <c r="I154" s="153">
        <f>I155</f>
        <v>13</v>
      </c>
      <c r="J154" s="153">
        <f t="shared" si="8"/>
        <v>0</v>
      </c>
      <c r="K154" s="153">
        <f>K155</f>
        <v>13</v>
      </c>
    </row>
    <row r="155" spans="1:12" ht="38.25" x14ac:dyDescent="0.25">
      <c r="A155" s="45" t="s">
        <v>105</v>
      </c>
      <c r="B155" s="65" t="s">
        <v>43</v>
      </c>
      <c r="C155" s="25" t="s">
        <v>80</v>
      </c>
      <c r="D155" s="25" t="s">
        <v>143</v>
      </c>
      <c r="E155" s="25" t="s">
        <v>42</v>
      </c>
      <c r="F155" s="25" t="s">
        <v>38</v>
      </c>
      <c r="G155" s="44" t="s">
        <v>95</v>
      </c>
      <c r="H155" s="44" t="s">
        <v>51</v>
      </c>
      <c r="I155" s="153">
        <f>I156</f>
        <v>13</v>
      </c>
      <c r="J155" s="153">
        <f t="shared" si="8"/>
        <v>0</v>
      </c>
      <c r="K155" s="153">
        <f>K156</f>
        <v>13</v>
      </c>
    </row>
    <row r="156" spans="1:12" ht="38.25" x14ac:dyDescent="0.25">
      <c r="A156" s="68" t="s">
        <v>65</v>
      </c>
      <c r="B156" s="65" t="s">
        <v>43</v>
      </c>
      <c r="C156" s="25" t="s">
        <v>80</v>
      </c>
      <c r="D156" s="25" t="s">
        <v>143</v>
      </c>
      <c r="E156" s="25" t="s">
        <v>42</v>
      </c>
      <c r="F156" s="25" t="s">
        <v>38</v>
      </c>
      <c r="G156" s="44" t="s">
        <v>95</v>
      </c>
      <c r="H156" s="44" t="s">
        <v>52</v>
      </c>
      <c r="I156" s="153">
        <v>13</v>
      </c>
      <c r="J156" s="153">
        <f t="shared" si="8"/>
        <v>0</v>
      </c>
      <c r="K156" s="153">
        <v>13</v>
      </c>
    </row>
    <row r="157" spans="1:12" ht="64.5" x14ac:dyDescent="0.25">
      <c r="A157" s="49" t="s">
        <v>119</v>
      </c>
      <c r="B157" s="65" t="s">
        <v>43</v>
      </c>
      <c r="C157" s="25" t="s">
        <v>80</v>
      </c>
      <c r="D157" s="25" t="s">
        <v>143</v>
      </c>
      <c r="E157" s="25" t="s">
        <v>42</v>
      </c>
      <c r="F157" s="25" t="s">
        <v>41</v>
      </c>
      <c r="G157" s="25" t="s">
        <v>68</v>
      </c>
      <c r="H157" s="44" t="s">
        <v>40</v>
      </c>
      <c r="I157" s="153">
        <f t="shared" ref="I157:K158" si="17">I158</f>
        <v>166.8</v>
      </c>
      <c r="J157" s="153">
        <f t="shared" ref="J157:J243" si="18">K157-I157</f>
        <v>0</v>
      </c>
      <c r="K157" s="153">
        <f t="shared" si="17"/>
        <v>166.8</v>
      </c>
    </row>
    <row r="158" spans="1:12" ht="25.5" x14ac:dyDescent="0.25">
      <c r="A158" s="68" t="s">
        <v>25</v>
      </c>
      <c r="B158" s="65" t="s">
        <v>43</v>
      </c>
      <c r="C158" s="25" t="s">
        <v>80</v>
      </c>
      <c r="D158" s="25" t="s">
        <v>143</v>
      </c>
      <c r="E158" s="25" t="s">
        <v>42</v>
      </c>
      <c r="F158" s="25" t="s">
        <v>41</v>
      </c>
      <c r="G158" s="25" t="s">
        <v>95</v>
      </c>
      <c r="H158" s="44" t="s">
        <v>40</v>
      </c>
      <c r="I158" s="153">
        <f t="shared" si="17"/>
        <v>166.8</v>
      </c>
      <c r="J158" s="153">
        <f t="shared" si="18"/>
        <v>0</v>
      </c>
      <c r="K158" s="153">
        <f t="shared" si="17"/>
        <v>166.8</v>
      </c>
    </row>
    <row r="159" spans="1:12" ht="24" customHeight="1" x14ac:dyDescent="0.25">
      <c r="A159" s="45" t="s">
        <v>105</v>
      </c>
      <c r="B159" s="65" t="s">
        <v>43</v>
      </c>
      <c r="C159" s="25" t="s">
        <v>80</v>
      </c>
      <c r="D159" s="25" t="s">
        <v>143</v>
      </c>
      <c r="E159" s="25" t="s">
        <v>42</v>
      </c>
      <c r="F159" s="25" t="s">
        <v>41</v>
      </c>
      <c r="G159" s="44" t="s">
        <v>95</v>
      </c>
      <c r="H159" s="44" t="s">
        <v>51</v>
      </c>
      <c r="I159" s="153">
        <f>I160</f>
        <v>166.8</v>
      </c>
      <c r="J159" s="153">
        <f t="shared" si="18"/>
        <v>0</v>
      </c>
      <c r="K159" s="153">
        <f>K160</f>
        <v>166.8</v>
      </c>
    </row>
    <row r="160" spans="1:12" ht="38.25" x14ac:dyDescent="0.25">
      <c r="A160" s="68" t="s">
        <v>65</v>
      </c>
      <c r="B160" s="65" t="s">
        <v>43</v>
      </c>
      <c r="C160" s="25" t="s">
        <v>80</v>
      </c>
      <c r="D160" s="25" t="s">
        <v>143</v>
      </c>
      <c r="E160" s="25" t="s">
        <v>42</v>
      </c>
      <c r="F160" s="25" t="s">
        <v>41</v>
      </c>
      <c r="G160" s="44" t="s">
        <v>95</v>
      </c>
      <c r="H160" s="44" t="s">
        <v>52</v>
      </c>
      <c r="I160" s="153">
        <v>166.8</v>
      </c>
      <c r="J160" s="153">
        <f t="shared" si="18"/>
        <v>0</v>
      </c>
      <c r="K160" s="153">
        <v>166.8</v>
      </c>
    </row>
    <row r="161" spans="1:11" ht="25.5" x14ac:dyDescent="0.25">
      <c r="A161" s="69" t="s">
        <v>126</v>
      </c>
      <c r="B161" s="42" t="s">
        <v>43</v>
      </c>
      <c r="C161" s="42" t="s">
        <v>125</v>
      </c>
      <c r="D161" s="42" t="s">
        <v>39</v>
      </c>
      <c r="E161" s="42" t="s">
        <v>42</v>
      </c>
      <c r="F161" s="42" t="s">
        <v>39</v>
      </c>
      <c r="G161" s="42" t="s">
        <v>68</v>
      </c>
      <c r="H161" s="42" t="s">
        <v>40</v>
      </c>
      <c r="I161" s="152">
        <f>I162+I167</f>
        <v>1668.1</v>
      </c>
      <c r="J161" s="152">
        <f t="shared" si="18"/>
        <v>0</v>
      </c>
      <c r="K161" s="152">
        <f>K162+K167</f>
        <v>1668.1</v>
      </c>
    </row>
    <row r="162" spans="1:11" ht="77.25" x14ac:dyDescent="0.25">
      <c r="A162" s="49" t="s">
        <v>149</v>
      </c>
      <c r="B162" s="44" t="s">
        <v>43</v>
      </c>
      <c r="C162" s="44" t="s">
        <v>125</v>
      </c>
      <c r="D162" s="44" t="s">
        <v>148</v>
      </c>
      <c r="E162" s="44" t="s">
        <v>42</v>
      </c>
      <c r="F162" s="44" t="s">
        <v>39</v>
      </c>
      <c r="G162" s="44" t="s">
        <v>68</v>
      </c>
      <c r="H162" s="44" t="s">
        <v>40</v>
      </c>
      <c r="I162" s="153">
        <f t="shared" ref="I162:K163" si="19">I163</f>
        <v>10.6</v>
      </c>
      <c r="J162" s="153">
        <f t="shared" si="18"/>
        <v>0</v>
      </c>
      <c r="K162" s="153">
        <f t="shared" si="19"/>
        <v>10.6</v>
      </c>
    </row>
    <row r="163" spans="1:11" ht="39" x14ac:dyDescent="0.25">
      <c r="A163" s="49" t="s">
        <v>150</v>
      </c>
      <c r="B163" s="44" t="s">
        <v>43</v>
      </c>
      <c r="C163" s="44" t="s">
        <v>125</v>
      </c>
      <c r="D163" s="44" t="s">
        <v>148</v>
      </c>
      <c r="E163" s="44" t="s">
        <v>42</v>
      </c>
      <c r="F163" s="44" t="s">
        <v>41</v>
      </c>
      <c r="G163" s="44" t="s">
        <v>68</v>
      </c>
      <c r="H163" s="44" t="s">
        <v>40</v>
      </c>
      <c r="I163" s="153">
        <f t="shared" si="19"/>
        <v>10.6</v>
      </c>
      <c r="J163" s="153">
        <f t="shared" si="18"/>
        <v>0</v>
      </c>
      <c r="K163" s="153">
        <f t="shared" si="19"/>
        <v>10.6</v>
      </c>
    </row>
    <row r="164" spans="1:11" ht="64.5" x14ac:dyDescent="0.25">
      <c r="A164" s="49" t="s">
        <v>137</v>
      </c>
      <c r="B164" s="44" t="s">
        <v>43</v>
      </c>
      <c r="C164" s="44" t="s">
        <v>125</v>
      </c>
      <c r="D164" s="44" t="s">
        <v>148</v>
      </c>
      <c r="E164" s="44" t="s">
        <v>42</v>
      </c>
      <c r="F164" s="44" t="s">
        <v>41</v>
      </c>
      <c r="G164" s="44" t="s">
        <v>114</v>
      </c>
      <c r="H164" s="44" t="s">
        <v>40</v>
      </c>
      <c r="I164" s="153">
        <f>I165</f>
        <v>10.6</v>
      </c>
      <c r="J164" s="153">
        <f t="shared" si="18"/>
        <v>0</v>
      </c>
      <c r="K164" s="153">
        <f>K165</f>
        <v>10.6</v>
      </c>
    </row>
    <row r="165" spans="1:11" ht="17.25" customHeight="1" x14ac:dyDescent="0.25">
      <c r="A165" s="49" t="s">
        <v>34</v>
      </c>
      <c r="B165" s="44" t="s">
        <v>43</v>
      </c>
      <c r="C165" s="44" t="s">
        <v>125</v>
      </c>
      <c r="D165" s="44" t="s">
        <v>148</v>
      </c>
      <c r="E165" s="44" t="s">
        <v>42</v>
      </c>
      <c r="F165" s="44" t="s">
        <v>41</v>
      </c>
      <c r="G165" s="44" t="s">
        <v>114</v>
      </c>
      <c r="H165" s="44" t="s">
        <v>101</v>
      </c>
      <c r="I165" s="153">
        <f>I166</f>
        <v>10.6</v>
      </c>
      <c r="J165" s="153">
        <f t="shared" si="18"/>
        <v>0</v>
      </c>
      <c r="K165" s="153">
        <f>K166</f>
        <v>10.6</v>
      </c>
    </row>
    <row r="166" spans="1:11" x14ac:dyDescent="0.25">
      <c r="A166" s="70" t="s">
        <v>62</v>
      </c>
      <c r="B166" s="44" t="s">
        <v>43</v>
      </c>
      <c r="C166" s="44" t="s">
        <v>125</v>
      </c>
      <c r="D166" s="44" t="s">
        <v>148</v>
      </c>
      <c r="E166" s="44" t="s">
        <v>42</v>
      </c>
      <c r="F166" s="44" t="s">
        <v>41</v>
      </c>
      <c r="G166" s="44" t="s">
        <v>114</v>
      </c>
      <c r="H166" s="44" t="s">
        <v>102</v>
      </c>
      <c r="I166" s="153">
        <v>10.6</v>
      </c>
      <c r="J166" s="153">
        <f t="shared" si="18"/>
        <v>0</v>
      </c>
      <c r="K166" s="153">
        <v>10.6</v>
      </c>
    </row>
    <row r="167" spans="1:11" ht="39" x14ac:dyDescent="0.25">
      <c r="A167" s="49" t="s">
        <v>167</v>
      </c>
      <c r="B167" s="71" t="s">
        <v>43</v>
      </c>
      <c r="C167" s="28" t="s">
        <v>125</v>
      </c>
      <c r="D167" s="28" t="s">
        <v>168</v>
      </c>
      <c r="E167" s="28" t="s">
        <v>42</v>
      </c>
      <c r="F167" s="28" t="s">
        <v>39</v>
      </c>
      <c r="G167" s="28" t="s">
        <v>68</v>
      </c>
      <c r="H167" s="28" t="s">
        <v>40</v>
      </c>
      <c r="I167" s="153">
        <f>I168</f>
        <v>1657.5</v>
      </c>
      <c r="J167" s="153">
        <f t="shared" si="18"/>
        <v>0</v>
      </c>
      <c r="K167" s="153">
        <f>K168</f>
        <v>1657.5</v>
      </c>
    </row>
    <row r="168" spans="1:11" ht="51.75" x14ac:dyDescent="0.25">
      <c r="A168" s="49" t="s">
        <v>99</v>
      </c>
      <c r="B168" s="71" t="s">
        <v>43</v>
      </c>
      <c r="C168" s="28" t="s">
        <v>125</v>
      </c>
      <c r="D168" s="28" t="s">
        <v>168</v>
      </c>
      <c r="E168" s="28" t="s">
        <v>42</v>
      </c>
      <c r="F168" s="28" t="s">
        <v>38</v>
      </c>
      <c r="G168" s="28" t="s">
        <v>68</v>
      </c>
      <c r="H168" s="28" t="s">
        <v>40</v>
      </c>
      <c r="I168" s="153">
        <f>I169</f>
        <v>1657.5</v>
      </c>
      <c r="J168" s="153">
        <f t="shared" si="18"/>
        <v>0</v>
      </c>
      <c r="K168" s="153">
        <f>K169</f>
        <v>1657.5</v>
      </c>
    </row>
    <row r="169" spans="1:11" ht="38.25" x14ac:dyDescent="0.25">
      <c r="A169" s="72" t="s">
        <v>128</v>
      </c>
      <c r="B169" s="71" t="s">
        <v>43</v>
      </c>
      <c r="C169" s="28" t="s">
        <v>125</v>
      </c>
      <c r="D169" s="28" t="s">
        <v>168</v>
      </c>
      <c r="E169" s="28" t="s">
        <v>42</v>
      </c>
      <c r="F169" s="28" t="s">
        <v>38</v>
      </c>
      <c r="G169" s="28" t="s">
        <v>79</v>
      </c>
      <c r="H169" s="28" t="s">
        <v>40</v>
      </c>
      <c r="I169" s="153">
        <f>I170+I172</f>
        <v>1657.5</v>
      </c>
      <c r="J169" s="153">
        <f t="shared" si="18"/>
        <v>0</v>
      </c>
      <c r="K169" s="153">
        <f>K170+K172</f>
        <v>1657.5</v>
      </c>
    </row>
    <row r="170" spans="1:11" ht="38.25" x14ac:dyDescent="0.25">
      <c r="A170" s="45" t="s">
        <v>105</v>
      </c>
      <c r="B170" s="71" t="s">
        <v>43</v>
      </c>
      <c r="C170" s="28" t="s">
        <v>125</v>
      </c>
      <c r="D170" s="28" t="s">
        <v>168</v>
      </c>
      <c r="E170" s="28" t="s">
        <v>42</v>
      </c>
      <c r="F170" s="28" t="s">
        <v>38</v>
      </c>
      <c r="G170" s="28" t="s">
        <v>79</v>
      </c>
      <c r="H170" s="44" t="s">
        <v>51</v>
      </c>
      <c r="I170" s="153">
        <f>I171</f>
        <v>992.5</v>
      </c>
      <c r="J170" s="153">
        <f t="shared" si="18"/>
        <v>0</v>
      </c>
      <c r="K170" s="153">
        <f>K171</f>
        <v>992.5</v>
      </c>
    </row>
    <row r="171" spans="1:11" ht="38.25" x14ac:dyDescent="0.25">
      <c r="A171" s="68" t="s">
        <v>65</v>
      </c>
      <c r="B171" s="71" t="s">
        <v>43</v>
      </c>
      <c r="C171" s="28" t="s">
        <v>125</v>
      </c>
      <c r="D171" s="28" t="s">
        <v>168</v>
      </c>
      <c r="E171" s="28" t="s">
        <v>42</v>
      </c>
      <c r="F171" s="28" t="s">
        <v>38</v>
      </c>
      <c r="G171" s="28" t="s">
        <v>79</v>
      </c>
      <c r="H171" s="44" t="s">
        <v>52</v>
      </c>
      <c r="I171" s="153">
        <v>992.5</v>
      </c>
      <c r="J171" s="153">
        <f t="shared" si="18"/>
        <v>0</v>
      </c>
      <c r="K171" s="153">
        <v>992.5</v>
      </c>
    </row>
    <row r="172" spans="1:11" s="129" customFormat="1" ht="38.25" x14ac:dyDescent="0.25">
      <c r="A172" s="68" t="s">
        <v>357</v>
      </c>
      <c r="B172" s="71" t="s">
        <v>43</v>
      </c>
      <c r="C172" s="28" t="s">
        <v>125</v>
      </c>
      <c r="D172" s="28" t="s">
        <v>168</v>
      </c>
      <c r="E172" s="28" t="s">
        <v>42</v>
      </c>
      <c r="F172" s="28" t="s">
        <v>38</v>
      </c>
      <c r="G172" s="28" t="s">
        <v>79</v>
      </c>
      <c r="H172" s="44" t="s">
        <v>354</v>
      </c>
      <c r="I172" s="153">
        <f>I173</f>
        <v>665</v>
      </c>
      <c r="J172" s="153">
        <f t="shared" si="18"/>
        <v>0</v>
      </c>
      <c r="K172" s="153">
        <f>K173</f>
        <v>665</v>
      </c>
    </row>
    <row r="173" spans="1:11" s="129" customFormat="1" x14ac:dyDescent="0.25">
      <c r="A173" s="68" t="s">
        <v>356</v>
      </c>
      <c r="B173" s="71" t="s">
        <v>43</v>
      </c>
      <c r="C173" s="28" t="s">
        <v>125</v>
      </c>
      <c r="D173" s="28" t="s">
        <v>168</v>
      </c>
      <c r="E173" s="28" t="s">
        <v>42</v>
      </c>
      <c r="F173" s="28" t="s">
        <v>38</v>
      </c>
      <c r="G173" s="28" t="s">
        <v>79</v>
      </c>
      <c r="H173" s="44" t="s">
        <v>355</v>
      </c>
      <c r="I173" s="153">
        <v>665</v>
      </c>
      <c r="J173" s="153">
        <f t="shared" si="18"/>
        <v>0</v>
      </c>
      <c r="K173" s="153">
        <v>665</v>
      </c>
    </row>
    <row r="174" spans="1:11" x14ac:dyDescent="0.25">
      <c r="A174" s="39" t="s">
        <v>26</v>
      </c>
      <c r="B174" s="40" t="s">
        <v>47</v>
      </c>
      <c r="C174" s="40" t="s">
        <v>39</v>
      </c>
      <c r="D174" s="40" t="s">
        <v>39</v>
      </c>
      <c r="E174" s="40" t="s">
        <v>42</v>
      </c>
      <c r="F174" s="40" t="s">
        <v>39</v>
      </c>
      <c r="G174" s="40" t="s">
        <v>68</v>
      </c>
      <c r="H174" s="40" t="s">
        <v>40</v>
      </c>
      <c r="I174" s="151">
        <f>I175+I192+I213</f>
        <v>15430.199999999999</v>
      </c>
      <c r="J174" s="151">
        <f t="shared" si="18"/>
        <v>-343.39999999999964</v>
      </c>
      <c r="K174" s="151">
        <f>K175+K192+K213</f>
        <v>15086.8</v>
      </c>
    </row>
    <row r="175" spans="1:11" x14ac:dyDescent="0.25">
      <c r="A175" s="73" t="s">
        <v>27</v>
      </c>
      <c r="B175" s="74" t="s">
        <v>47</v>
      </c>
      <c r="C175" s="74" t="s">
        <v>38</v>
      </c>
      <c r="D175" s="74" t="s">
        <v>39</v>
      </c>
      <c r="E175" s="74" t="s">
        <v>42</v>
      </c>
      <c r="F175" s="74" t="s">
        <v>39</v>
      </c>
      <c r="G175" s="74" t="s">
        <v>68</v>
      </c>
      <c r="H175" s="74" t="s">
        <v>40</v>
      </c>
      <c r="I175" s="152">
        <f>I176+I182+I187</f>
        <v>1792.8</v>
      </c>
      <c r="J175" s="152">
        <f t="shared" si="18"/>
        <v>-383.5</v>
      </c>
      <c r="K175" s="152">
        <f>K176+K182+K187</f>
        <v>1409.3</v>
      </c>
    </row>
    <row r="176" spans="1:11" ht="64.5" x14ac:dyDescent="0.25">
      <c r="A176" s="75" t="s">
        <v>169</v>
      </c>
      <c r="B176" s="76" t="s">
        <v>47</v>
      </c>
      <c r="C176" s="76" t="s">
        <v>38</v>
      </c>
      <c r="D176" s="76" t="s">
        <v>170</v>
      </c>
      <c r="E176" s="76" t="s">
        <v>42</v>
      </c>
      <c r="F176" s="76" t="s">
        <v>39</v>
      </c>
      <c r="G176" s="76" t="s">
        <v>68</v>
      </c>
      <c r="H176" s="76" t="s">
        <v>40</v>
      </c>
      <c r="I176" s="155">
        <f>I177</f>
        <v>371</v>
      </c>
      <c r="J176" s="155">
        <f t="shared" si="18"/>
        <v>0</v>
      </c>
      <c r="K176" s="155">
        <f>K177</f>
        <v>371</v>
      </c>
    </row>
    <row r="177" spans="1:11" ht="39" x14ac:dyDescent="0.25">
      <c r="A177" s="75" t="s">
        <v>54</v>
      </c>
      <c r="B177" s="76" t="s">
        <v>47</v>
      </c>
      <c r="C177" s="76" t="s">
        <v>38</v>
      </c>
      <c r="D177" s="76" t="s">
        <v>170</v>
      </c>
      <c r="E177" s="76" t="s">
        <v>50</v>
      </c>
      <c r="F177" s="76" t="s">
        <v>39</v>
      </c>
      <c r="G177" s="76" t="s">
        <v>68</v>
      </c>
      <c r="H177" s="76" t="s">
        <v>40</v>
      </c>
      <c r="I177" s="155">
        <f t="shared" ref="I177:K179" si="20">I178</f>
        <v>371</v>
      </c>
      <c r="J177" s="155">
        <f t="shared" si="18"/>
        <v>0</v>
      </c>
      <c r="K177" s="155">
        <f t="shared" si="20"/>
        <v>371</v>
      </c>
    </row>
    <row r="178" spans="1:11" ht="38.25" x14ac:dyDescent="0.25">
      <c r="A178" s="72" t="s">
        <v>96</v>
      </c>
      <c r="B178" s="76" t="s">
        <v>47</v>
      </c>
      <c r="C178" s="76" t="s">
        <v>38</v>
      </c>
      <c r="D178" s="76" t="s">
        <v>170</v>
      </c>
      <c r="E178" s="76" t="s">
        <v>50</v>
      </c>
      <c r="F178" s="76" t="s">
        <v>38</v>
      </c>
      <c r="G178" s="76" t="s">
        <v>68</v>
      </c>
      <c r="H178" s="76" t="s">
        <v>40</v>
      </c>
      <c r="I178" s="155">
        <f t="shared" si="20"/>
        <v>371</v>
      </c>
      <c r="J178" s="155">
        <f t="shared" si="18"/>
        <v>0</v>
      </c>
      <c r="K178" s="155">
        <f t="shared" si="20"/>
        <v>371</v>
      </c>
    </row>
    <row r="179" spans="1:11" ht="38.25" x14ac:dyDescent="0.25">
      <c r="A179" s="72" t="s">
        <v>128</v>
      </c>
      <c r="B179" s="76" t="s">
        <v>47</v>
      </c>
      <c r="C179" s="76" t="s">
        <v>38</v>
      </c>
      <c r="D179" s="76" t="s">
        <v>170</v>
      </c>
      <c r="E179" s="76" t="s">
        <v>50</v>
      </c>
      <c r="F179" s="76" t="s">
        <v>38</v>
      </c>
      <c r="G179" s="76" t="s">
        <v>79</v>
      </c>
      <c r="H179" s="76" t="s">
        <v>40</v>
      </c>
      <c r="I179" s="155">
        <f t="shared" si="20"/>
        <v>371</v>
      </c>
      <c r="J179" s="155">
        <f t="shared" si="18"/>
        <v>0</v>
      </c>
      <c r="K179" s="155">
        <f t="shared" si="20"/>
        <v>371</v>
      </c>
    </row>
    <row r="180" spans="1:11" ht="38.25" x14ac:dyDescent="0.25">
      <c r="A180" s="45" t="s">
        <v>105</v>
      </c>
      <c r="B180" s="76" t="s">
        <v>47</v>
      </c>
      <c r="C180" s="76" t="s">
        <v>38</v>
      </c>
      <c r="D180" s="76" t="s">
        <v>170</v>
      </c>
      <c r="E180" s="76" t="s">
        <v>50</v>
      </c>
      <c r="F180" s="76" t="s">
        <v>38</v>
      </c>
      <c r="G180" s="76" t="s">
        <v>79</v>
      </c>
      <c r="H180" s="76" t="s">
        <v>51</v>
      </c>
      <c r="I180" s="155">
        <f>I181</f>
        <v>371</v>
      </c>
      <c r="J180" s="155">
        <f t="shared" si="18"/>
        <v>0</v>
      </c>
      <c r="K180" s="155">
        <f>K181</f>
        <v>371</v>
      </c>
    </row>
    <row r="181" spans="1:11" ht="38.25" x14ac:dyDescent="0.25">
      <c r="A181" s="68" t="s">
        <v>65</v>
      </c>
      <c r="B181" s="76" t="s">
        <v>47</v>
      </c>
      <c r="C181" s="76" t="s">
        <v>38</v>
      </c>
      <c r="D181" s="76" t="s">
        <v>170</v>
      </c>
      <c r="E181" s="76" t="s">
        <v>50</v>
      </c>
      <c r="F181" s="76" t="s">
        <v>38</v>
      </c>
      <c r="G181" s="76" t="s">
        <v>79</v>
      </c>
      <c r="H181" s="76" t="s">
        <v>52</v>
      </c>
      <c r="I181" s="155">
        <v>371</v>
      </c>
      <c r="J181" s="155">
        <f t="shared" si="18"/>
        <v>0</v>
      </c>
      <c r="K181" s="155">
        <v>371</v>
      </c>
    </row>
    <row r="182" spans="1:11" ht="39" x14ac:dyDescent="0.25">
      <c r="A182" s="75" t="s">
        <v>28</v>
      </c>
      <c r="B182" s="77" t="s">
        <v>47</v>
      </c>
      <c r="C182" s="77" t="s">
        <v>38</v>
      </c>
      <c r="D182" s="77" t="s">
        <v>170</v>
      </c>
      <c r="E182" s="77" t="s">
        <v>58</v>
      </c>
      <c r="F182" s="77" t="s">
        <v>39</v>
      </c>
      <c r="G182" s="77" t="s">
        <v>68</v>
      </c>
      <c r="H182" s="77" t="s">
        <v>40</v>
      </c>
      <c r="I182" s="155">
        <f t="shared" ref="I182:K184" si="21">I183</f>
        <v>204.5</v>
      </c>
      <c r="J182" s="155">
        <f t="shared" si="18"/>
        <v>0</v>
      </c>
      <c r="K182" s="155">
        <f t="shared" si="21"/>
        <v>204.5</v>
      </c>
    </row>
    <row r="183" spans="1:11" ht="64.5" x14ac:dyDescent="0.25">
      <c r="A183" s="75" t="s">
        <v>127</v>
      </c>
      <c r="B183" s="66" t="s">
        <v>47</v>
      </c>
      <c r="C183" s="66" t="s">
        <v>38</v>
      </c>
      <c r="D183" s="66" t="s">
        <v>170</v>
      </c>
      <c r="E183" s="66" t="s">
        <v>58</v>
      </c>
      <c r="F183" s="66" t="s">
        <v>38</v>
      </c>
      <c r="G183" s="66" t="s">
        <v>68</v>
      </c>
      <c r="H183" s="66" t="s">
        <v>40</v>
      </c>
      <c r="I183" s="155">
        <f t="shared" si="21"/>
        <v>204.5</v>
      </c>
      <c r="J183" s="155">
        <f t="shared" si="18"/>
        <v>0</v>
      </c>
      <c r="K183" s="155">
        <f t="shared" si="21"/>
        <v>204.5</v>
      </c>
    </row>
    <row r="184" spans="1:11" x14ac:dyDescent="0.25">
      <c r="A184" s="75" t="s">
        <v>171</v>
      </c>
      <c r="B184" s="66" t="s">
        <v>47</v>
      </c>
      <c r="C184" s="66" t="s">
        <v>38</v>
      </c>
      <c r="D184" s="66" t="s">
        <v>170</v>
      </c>
      <c r="E184" s="66" t="s">
        <v>58</v>
      </c>
      <c r="F184" s="66" t="s">
        <v>38</v>
      </c>
      <c r="G184" s="66" t="s">
        <v>172</v>
      </c>
      <c r="H184" s="66" t="s">
        <v>40</v>
      </c>
      <c r="I184" s="155">
        <f t="shared" si="21"/>
        <v>204.5</v>
      </c>
      <c r="J184" s="155">
        <f t="shared" si="18"/>
        <v>0</v>
      </c>
      <c r="K184" s="155">
        <f t="shared" si="21"/>
        <v>204.5</v>
      </c>
    </row>
    <row r="185" spans="1:11" x14ac:dyDescent="0.25">
      <c r="A185" s="37" t="s">
        <v>12</v>
      </c>
      <c r="B185" s="66" t="s">
        <v>47</v>
      </c>
      <c r="C185" s="66" t="s">
        <v>38</v>
      </c>
      <c r="D185" s="66" t="s">
        <v>170</v>
      </c>
      <c r="E185" s="66" t="s">
        <v>58</v>
      </c>
      <c r="F185" s="66" t="s">
        <v>38</v>
      </c>
      <c r="G185" s="66" t="s">
        <v>172</v>
      </c>
      <c r="H185" s="66" t="s">
        <v>56</v>
      </c>
      <c r="I185" s="155">
        <f>I186</f>
        <v>204.5</v>
      </c>
      <c r="J185" s="155">
        <f t="shared" si="18"/>
        <v>0</v>
      </c>
      <c r="K185" s="155">
        <f>K186</f>
        <v>204.5</v>
      </c>
    </row>
    <row r="186" spans="1:11" ht="64.5" x14ac:dyDescent="0.25">
      <c r="A186" s="75" t="s">
        <v>112</v>
      </c>
      <c r="B186" s="66" t="s">
        <v>47</v>
      </c>
      <c r="C186" s="66" t="s">
        <v>38</v>
      </c>
      <c r="D186" s="66" t="s">
        <v>170</v>
      </c>
      <c r="E186" s="66" t="s">
        <v>58</v>
      </c>
      <c r="F186" s="66" t="s">
        <v>38</v>
      </c>
      <c r="G186" s="66" t="s">
        <v>172</v>
      </c>
      <c r="H186" s="66" t="s">
        <v>97</v>
      </c>
      <c r="I186" s="155">
        <v>204.5</v>
      </c>
      <c r="J186" s="155">
        <f t="shared" si="18"/>
        <v>0</v>
      </c>
      <c r="K186" s="155">
        <v>204.5</v>
      </c>
    </row>
    <row r="187" spans="1:11" ht="25.5" x14ac:dyDescent="0.25">
      <c r="A187" s="68" t="s">
        <v>129</v>
      </c>
      <c r="B187" s="65" t="s">
        <v>47</v>
      </c>
      <c r="C187" s="25" t="s">
        <v>38</v>
      </c>
      <c r="D187" s="25" t="s">
        <v>170</v>
      </c>
      <c r="E187" s="26" t="s">
        <v>53</v>
      </c>
      <c r="F187" s="26" t="s">
        <v>39</v>
      </c>
      <c r="G187" s="26" t="s">
        <v>68</v>
      </c>
      <c r="H187" s="25" t="s">
        <v>40</v>
      </c>
      <c r="I187" s="155">
        <f t="shared" ref="I187:K189" si="22">I188</f>
        <v>1217.3</v>
      </c>
      <c r="J187" s="155">
        <f t="shared" si="18"/>
        <v>-383.5</v>
      </c>
      <c r="K187" s="155">
        <f t="shared" si="22"/>
        <v>833.8</v>
      </c>
    </row>
    <row r="188" spans="1:11" ht="38.25" x14ac:dyDescent="0.25">
      <c r="A188" s="68" t="s">
        <v>173</v>
      </c>
      <c r="B188" s="65" t="s">
        <v>47</v>
      </c>
      <c r="C188" s="25" t="s">
        <v>38</v>
      </c>
      <c r="D188" s="25" t="s">
        <v>170</v>
      </c>
      <c r="E188" s="26" t="s">
        <v>53</v>
      </c>
      <c r="F188" s="26" t="s">
        <v>38</v>
      </c>
      <c r="G188" s="26" t="s">
        <v>68</v>
      </c>
      <c r="H188" s="25" t="s">
        <v>40</v>
      </c>
      <c r="I188" s="155">
        <f t="shared" si="22"/>
        <v>1217.3</v>
      </c>
      <c r="J188" s="155">
        <f t="shared" si="18"/>
        <v>-383.5</v>
      </c>
      <c r="K188" s="155">
        <f t="shared" si="22"/>
        <v>833.8</v>
      </c>
    </row>
    <row r="189" spans="1:11" ht="38.25" x14ac:dyDescent="0.25">
      <c r="A189" s="68" t="s">
        <v>128</v>
      </c>
      <c r="B189" s="65" t="s">
        <v>47</v>
      </c>
      <c r="C189" s="25" t="s">
        <v>38</v>
      </c>
      <c r="D189" s="25" t="s">
        <v>170</v>
      </c>
      <c r="E189" s="26" t="s">
        <v>53</v>
      </c>
      <c r="F189" s="26" t="s">
        <v>38</v>
      </c>
      <c r="G189" s="26" t="s">
        <v>79</v>
      </c>
      <c r="H189" s="25" t="s">
        <v>40</v>
      </c>
      <c r="I189" s="155">
        <f t="shared" si="22"/>
        <v>1217.3</v>
      </c>
      <c r="J189" s="155">
        <f t="shared" si="18"/>
        <v>-383.5</v>
      </c>
      <c r="K189" s="155">
        <f t="shared" si="22"/>
        <v>833.8</v>
      </c>
    </row>
    <row r="190" spans="1:11" ht="38.25" x14ac:dyDescent="0.25">
      <c r="A190" s="45" t="s">
        <v>105</v>
      </c>
      <c r="B190" s="65" t="s">
        <v>47</v>
      </c>
      <c r="C190" s="25" t="s">
        <v>38</v>
      </c>
      <c r="D190" s="25" t="s">
        <v>170</v>
      </c>
      <c r="E190" s="26" t="s">
        <v>53</v>
      </c>
      <c r="F190" s="26" t="s">
        <v>38</v>
      </c>
      <c r="G190" s="26" t="s">
        <v>79</v>
      </c>
      <c r="H190" s="25" t="s">
        <v>51</v>
      </c>
      <c r="I190" s="155">
        <f>I191</f>
        <v>1217.3</v>
      </c>
      <c r="J190" s="155">
        <f t="shared" si="18"/>
        <v>-383.5</v>
      </c>
      <c r="K190" s="155">
        <f>K191</f>
        <v>833.8</v>
      </c>
    </row>
    <row r="191" spans="1:11" ht="38.25" x14ac:dyDescent="0.25">
      <c r="A191" s="68" t="s">
        <v>65</v>
      </c>
      <c r="B191" s="65" t="s">
        <v>47</v>
      </c>
      <c r="C191" s="25" t="s">
        <v>38</v>
      </c>
      <c r="D191" s="25" t="s">
        <v>170</v>
      </c>
      <c r="E191" s="26" t="s">
        <v>53</v>
      </c>
      <c r="F191" s="26" t="s">
        <v>38</v>
      </c>
      <c r="G191" s="26" t="s">
        <v>79</v>
      </c>
      <c r="H191" s="25" t="s">
        <v>52</v>
      </c>
      <c r="I191" s="155">
        <v>1217.3</v>
      </c>
      <c r="J191" s="155">
        <f t="shared" si="18"/>
        <v>-383.5</v>
      </c>
      <c r="K191" s="155">
        <v>833.8</v>
      </c>
    </row>
    <row r="192" spans="1:11" x14ac:dyDescent="0.25">
      <c r="A192" s="67" t="s">
        <v>29</v>
      </c>
      <c r="B192" s="42" t="s">
        <v>47</v>
      </c>
      <c r="C192" s="42" t="s">
        <v>41</v>
      </c>
      <c r="D192" s="42" t="s">
        <v>39</v>
      </c>
      <c r="E192" s="42" t="s">
        <v>42</v>
      </c>
      <c r="F192" s="42" t="s">
        <v>39</v>
      </c>
      <c r="G192" s="42" t="s">
        <v>68</v>
      </c>
      <c r="H192" s="42" t="s">
        <v>40</v>
      </c>
      <c r="I192" s="152">
        <f>I193</f>
        <v>9845.2999999999993</v>
      </c>
      <c r="J192" s="152">
        <f t="shared" si="18"/>
        <v>0</v>
      </c>
      <c r="K192" s="152">
        <f>K193</f>
        <v>9845.2999999999993</v>
      </c>
    </row>
    <row r="193" spans="1:11" ht="63.75" x14ac:dyDescent="0.25">
      <c r="A193" s="78" t="s">
        <v>169</v>
      </c>
      <c r="B193" s="66" t="s">
        <v>47</v>
      </c>
      <c r="C193" s="66" t="s">
        <v>41</v>
      </c>
      <c r="D193" s="66" t="s">
        <v>170</v>
      </c>
      <c r="E193" s="66" t="s">
        <v>42</v>
      </c>
      <c r="F193" s="66" t="s">
        <v>39</v>
      </c>
      <c r="G193" s="66" t="s">
        <v>68</v>
      </c>
      <c r="H193" s="66" t="s">
        <v>40</v>
      </c>
      <c r="I193" s="155">
        <f>I194+I199+I204</f>
        <v>9845.2999999999993</v>
      </c>
      <c r="J193" s="155">
        <f t="shared" si="18"/>
        <v>0</v>
      </c>
      <c r="K193" s="155">
        <f>K194+K199+K204</f>
        <v>9845.2999999999993</v>
      </c>
    </row>
    <row r="194" spans="1:11" ht="38.25" x14ac:dyDescent="0.25">
      <c r="A194" s="78" t="s">
        <v>64</v>
      </c>
      <c r="B194" s="66" t="s">
        <v>47</v>
      </c>
      <c r="C194" s="66" t="s">
        <v>41</v>
      </c>
      <c r="D194" s="66" t="s">
        <v>170</v>
      </c>
      <c r="E194" s="66" t="s">
        <v>44</v>
      </c>
      <c r="F194" s="66" t="s">
        <v>39</v>
      </c>
      <c r="G194" s="66" t="s">
        <v>68</v>
      </c>
      <c r="H194" s="66" t="s">
        <v>40</v>
      </c>
      <c r="I194" s="155">
        <f t="shared" ref="I194:K194" si="23">I195</f>
        <v>1292.5999999999999</v>
      </c>
      <c r="J194" s="155">
        <f t="shared" si="18"/>
        <v>0</v>
      </c>
      <c r="K194" s="155">
        <f t="shared" si="23"/>
        <v>1292.5999999999999</v>
      </c>
    </row>
    <row r="195" spans="1:11" ht="38.25" x14ac:dyDescent="0.25">
      <c r="A195" s="78" t="s">
        <v>98</v>
      </c>
      <c r="B195" s="66" t="s">
        <v>47</v>
      </c>
      <c r="C195" s="66" t="s">
        <v>41</v>
      </c>
      <c r="D195" s="66" t="s">
        <v>170</v>
      </c>
      <c r="E195" s="66" t="s">
        <v>44</v>
      </c>
      <c r="F195" s="66" t="s">
        <v>38</v>
      </c>
      <c r="G195" s="66" t="s">
        <v>68</v>
      </c>
      <c r="H195" s="66" t="s">
        <v>40</v>
      </c>
      <c r="I195" s="155">
        <f>I196</f>
        <v>1292.5999999999999</v>
      </c>
      <c r="J195" s="155">
        <f t="shared" si="18"/>
        <v>0</v>
      </c>
      <c r="K195" s="155">
        <f>K196</f>
        <v>1292.5999999999999</v>
      </c>
    </row>
    <row r="196" spans="1:11" ht="38.25" x14ac:dyDescent="0.25">
      <c r="A196" s="68" t="s">
        <v>128</v>
      </c>
      <c r="B196" s="66" t="s">
        <v>47</v>
      </c>
      <c r="C196" s="66" t="s">
        <v>41</v>
      </c>
      <c r="D196" s="66" t="s">
        <v>170</v>
      </c>
      <c r="E196" s="66" t="s">
        <v>44</v>
      </c>
      <c r="F196" s="66" t="s">
        <v>38</v>
      </c>
      <c r="G196" s="26" t="s">
        <v>79</v>
      </c>
      <c r="H196" s="66" t="s">
        <v>40</v>
      </c>
      <c r="I196" s="155">
        <f>I197</f>
        <v>1292.5999999999999</v>
      </c>
      <c r="J196" s="155">
        <f t="shared" si="18"/>
        <v>0</v>
      </c>
      <c r="K196" s="155">
        <f>K197</f>
        <v>1292.5999999999999</v>
      </c>
    </row>
    <row r="197" spans="1:11" ht="38.25" x14ac:dyDescent="0.25">
      <c r="A197" s="45" t="s">
        <v>105</v>
      </c>
      <c r="B197" s="66" t="s">
        <v>47</v>
      </c>
      <c r="C197" s="66" t="s">
        <v>41</v>
      </c>
      <c r="D197" s="66" t="s">
        <v>170</v>
      </c>
      <c r="E197" s="66" t="s">
        <v>44</v>
      </c>
      <c r="F197" s="66" t="s">
        <v>38</v>
      </c>
      <c r="G197" s="26" t="s">
        <v>79</v>
      </c>
      <c r="H197" s="66" t="s">
        <v>51</v>
      </c>
      <c r="I197" s="155">
        <f>I198</f>
        <v>1292.5999999999999</v>
      </c>
      <c r="J197" s="155">
        <f t="shared" si="18"/>
        <v>0</v>
      </c>
      <c r="K197" s="155">
        <f>K198</f>
        <v>1292.5999999999999</v>
      </c>
    </row>
    <row r="198" spans="1:11" ht="38.25" x14ac:dyDescent="0.25">
      <c r="A198" s="68" t="s">
        <v>65</v>
      </c>
      <c r="B198" s="66" t="s">
        <v>47</v>
      </c>
      <c r="C198" s="66" t="s">
        <v>41</v>
      </c>
      <c r="D198" s="66" t="s">
        <v>170</v>
      </c>
      <c r="E198" s="66" t="s">
        <v>44</v>
      </c>
      <c r="F198" s="66" t="s">
        <v>38</v>
      </c>
      <c r="G198" s="26" t="s">
        <v>79</v>
      </c>
      <c r="H198" s="66" t="s">
        <v>52</v>
      </c>
      <c r="I198" s="155">
        <v>1292.5999999999999</v>
      </c>
      <c r="J198" s="155">
        <f t="shared" si="18"/>
        <v>0</v>
      </c>
      <c r="K198" s="155">
        <v>1292.5999999999999</v>
      </c>
    </row>
    <row r="199" spans="1:11" ht="39" x14ac:dyDescent="0.25">
      <c r="A199" s="75" t="s">
        <v>28</v>
      </c>
      <c r="B199" s="79" t="s">
        <v>47</v>
      </c>
      <c r="C199" s="33" t="s">
        <v>41</v>
      </c>
      <c r="D199" s="33" t="s">
        <v>170</v>
      </c>
      <c r="E199" s="33" t="s">
        <v>58</v>
      </c>
      <c r="F199" s="33" t="s">
        <v>39</v>
      </c>
      <c r="G199" s="33" t="s">
        <v>68</v>
      </c>
      <c r="H199" s="26" t="s">
        <v>40</v>
      </c>
      <c r="I199" s="155">
        <f t="shared" ref="I199:K200" si="24">I200</f>
        <v>7949.7</v>
      </c>
      <c r="J199" s="155">
        <f t="shared" si="18"/>
        <v>0</v>
      </c>
      <c r="K199" s="155">
        <f t="shared" si="24"/>
        <v>7949.7</v>
      </c>
    </row>
    <row r="200" spans="1:11" ht="64.5" x14ac:dyDescent="0.25">
      <c r="A200" s="75" t="s">
        <v>127</v>
      </c>
      <c r="B200" s="80" t="s">
        <v>47</v>
      </c>
      <c r="C200" s="26" t="s">
        <v>41</v>
      </c>
      <c r="D200" s="26" t="s">
        <v>170</v>
      </c>
      <c r="E200" s="26" t="s">
        <v>58</v>
      </c>
      <c r="F200" s="80" t="s">
        <v>38</v>
      </c>
      <c r="G200" s="80" t="s">
        <v>68</v>
      </c>
      <c r="H200" s="26" t="s">
        <v>40</v>
      </c>
      <c r="I200" s="155">
        <f t="shared" si="24"/>
        <v>7949.7</v>
      </c>
      <c r="J200" s="155">
        <f t="shared" si="18"/>
        <v>0</v>
      </c>
      <c r="K200" s="155">
        <f t="shared" si="24"/>
        <v>7949.7</v>
      </c>
    </row>
    <row r="201" spans="1:11" x14ac:dyDescent="0.25">
      <c r="A201" s="75" t="s">
        <v>171</v>
      </c>
      <c r="B201" s="80" t="s">
        <v>47</v>
      </c>
      <c r="C201" s="26" t="s">
        <v>41</v>
      </c>
      <c r="D201" s="26" t="s">
        <v>170</v>
      </c>
      <c r="E201" s="26" t="s">
        <v>58</v>
      </c>
      <c r="F201" s="80" t="s">
        <v>38</v>
      </c>
      <c r="G201" s="80" t="s">
        <v>172</v>
      </c>
      <c r="H201" s="26" t="s">
        <v>40</v>
      </c>
      <c r="I201" s="155">
        <f>I202</f>
        <v>7949.7</v>
      </c>
      <c r="J201" s="155">
        <f t="shared" si="18"/>
        <v>0</v>
      </c>
      <c r="K201" s="155">
        <f>K202</f>
        <v>7949.7</v>
      </c>
    </row>
    <row r="202" spans="1:11" x14ac:dyDescent="0.25">
      <c r="A202" s="37" t="s">
        <v>12</v>
      </c>
      <c r="B202" s="66" t="s">
        <v>47</v>
      </c>
      <c r="C202" s="66" t="s">
        <v>41</v>
      </c>
      <c r="D202" s="66" t="s">
        <v>170</v>
      </c>
      <c r="E202" s="26" t="s">
        <v>58</v>
      </c>
      <c r="F202" s="80" t="s">
        <v>38</v>
      </c>
      <c r="G202" s="80" t="s">
        <v>172</v>
      </c>
      <c r="H202" s="66" t="s">
        <v>56</v>
      </c>
      <c r="I202" s="155">
        <f>I203</f>
        <v>7949.7</v>
      </c>
      <c r="J202" s="155">
        <f t="shared" si="18"/>
        <v>0</v>
      </c>
      <c r="K202" s="155">
        <f>K203</f>
        <v>7949.7</v>
      </c>
    </row>
    <row r="203" spans="1:11" ht="64.5" x14ac:dyDescent="0.25">
      <c r="A203" s="75" t="s">
        <v>112</v>
      </c>
      <c r="B203" s="66" t="s">
        <v>47</v>
      </c>
      <c r="C203" s="66" t="s">
        <v>41</v>
      </c>
      <c r="D203" s="66" t="s">
        <v>170</v>
      </c>
      <c r="E203" s="26" t="s">
        <v>58</v>
      </c>
      <c r="F203" s="80" t="s">
        <v>38</v>
      </c>
      <c r="G203" s="80" t="s">
        <v>172</v>
      </c>
      <c r="H203" s="66" t="s">
        <v>97</v>
      </c>
      <c r="I203" s="155">
        <v>7949.7</v>
      </c>
      <c r="J203" s="155">
        <f t="shared" si="18"/>
        <v>0</v>
      </c>
      <c r="K203" s="155">
        <v>7949.7</v>
      </c>
    </row>
    <row r="204" spans="1:11" ht="25.5" x14ac:dyDescent="0.25">
      <c r="A204" s="81" t="s">
        <v>129</v>
      </c>
      <c r="B204" s="44" t="s">
        <v>47</v>
      </c>
      <c r="C204" s="29" t="s">
        <v>41</v>
      </c>
      <c r="D204" s="25" t="s">
        <v>170</v>
      </c>
      <c r="E204" s="26" t="s">
        <v>53</v>
      </c>
      <c r="F204" s="26" t="s">
        <v>39</v>
      </c>
      <c r="G204" s="26" t="s">
        <v>68</v>
      </c>
      <c r="H204" s="29" t="s">
        <v>40</v>
      </c>
      <c r="I204" s="155">
        <f>I205+I209</f>
        <v>603</v>
      </c>
      <c r="J204" s="155">
        <f t="shared" si="18"/>
        <v>0</v>
      </c>
      <c r="K204" s="155">
        <f>K205+K209</f>
        <v>603</v>
      </c>
    </row>
    <row r="205" spans="1:11" ht="38.25" x14ac:dyDescent="0.25">
      <c r="A205" s="81" t="s">
        <v>175</v>
      </c>
      <c r="B205" s="44" t="s">
        <v>47</v>
      </c>
      <c r="C205" s="29" t="s">
        <v>41</v>
      </c>
      <c r="D205" s="25" t="s">
        <v>170</v>
      </c>
      <c r="E205" s="26" t="s">
        <v>53</v>
      </c>
      <c r="F205" s="26" t="s">
        <v>41</v>
      </c>
      <c r="G205" s="26" t="s">
        <v>68</v>
      </c>
      <c r="H205" s="29" t="s">
        <v>40</v>
      </c>
      <c r="I205" s="155">
        <f t="shared" ref="I205:K206" si="25">I206</f>
        <v>153</v>
      </c>
      <c r="J205" s="155">
        <f t="shared" si="18"/>
        <v>0</v>
      </c>
      <c r="K205" s="155">
        <f t="shared" si="25"/>
        <v>153</v>
      </c>
    </row>
    <row r="206" spans="1:11" ht="39" x14ac:dyDescent="0.25">
      <c r="A206" s="49" t="s">
        <v>128</v>
      </c>
      <c r="B206" s="44" t="s">
        <v>47</v>
      </c>
      <c r="C206" s="29" t="s">
        <v>41</v>
      </c>
      <c r="D206" s="25" t="s">
        <v>170</v>
      </c>
      <c r="E206" s="26" t="s">
        <v>53</v>
      </c>
      <c r="F206" s="26" t="s">
        <v>41</v>
      </c>
      <c r="G206" s="26" t="s">
        <v>79</v>
      </c>
      <c r="H206" s="29" t="s">
        <v>40</v>
      </c>
      <c r="I206" s="155">
        <f t="shared" si="25"/>
        <v>153</v>
      </c>
      <c r="J206" s="155">
        <f t="shared" si="18"/>
        <v>0</v>
      </c>
      <c r="K206" s="155">
        <f t="shared" si="25"/>
        <v>153</v>
      </c>
    </row>
    <row r="207" spans="1:11" ht="38.25" x14ac:dyDescent="0.25">
      <c r="A207" s="45" t="s">
        <v>105</v>
      </c>
      <c r="B207" s="80" t="s">
        <v>47</v>
      </c>
      <c r="C207" s="26" t="s">
        <v>41</v>
      </c>
      <c r="D207" s="26" t="s">
        <v>170</v>
      </c>
      <c r="E207" s="26" t="s">
        <v>53</v>
      </c>
      <c r="F207" s="26" t="s">
        <v>41</v>
      </c>
      <c r="G207" s="26" t="s">
        <v>79</v>
      </c>
      <c r="H207" s="66" t="s">
        <v>51</v>
      </c>
      <c r="I207" s="155">
        <f>I208</f>
        <v>153</v>
      </c>
      <c r="J207" s="155">
        <f t="shared" si="18"/>
        <v>0</v>
      </c>
      <c r="K207" s="155">
        <f>K208</f>
        <v>153</v>
      </c>
    </row>
    <row r="208" spans="1:11" ht="38.25" x14ac:dyDescent="0.25">
      <c r="A208" s="68" t="s">
        <v>65</v>
      </c>
      <c r="B208" s="80" t="s">
        <v>47</v>
      </c>
      <c r="C208" s="26" t="s">
        <v>41</v>
      </c>
      <c r="D208" s="26" t="s">
        <v>170</v>
      </c>
      <c r="E208" s="26" t="s">
        <v>53</v>
      </c>
      <c r="F208" s="26" t="s">
        <v>41</v>
      </c>
      <c r="G208" s="26" t="s">
        <v>79</v>
      </c>
      <c r="H208" s="66" t="s">
        <v>52</v>
      </c>
      <c r="I208" s="155">
        <f>50+103</f>
        <v>153</v>
      </c>
      <c r="J208" s="155">
        <f t="shared" si="18"/>
        <v>0</v>
      </c>
      <c r="K208" s="155">
        <f>50+103</f>
        <v>153</v>
      </c>
    </row>
    <row r="209" spans="1:11" s="129" customFormat="1" ht="63.75" x14ac:dyDescent="0.25">
      <c r="A209" s="68" t="s">
        <v>358</v>
      </c>
      <c r="B209" s="80" t="s">
        <v>47</v>
      </c>
      <c r="C209" s="26" t="s">
        <v>41</v>
      </c>
      <c r="D209" s="26" t="s">
        <v>170</v>
      </c>
      <c r="E209" s="26" t="s">
        <v>53</v>
      </c>
      <c r="F209" s="26" t="s">
        <v>43</v>
      </c>
      <c r="G209" s="26" t="s">
        <v>68</v>
      </c>
      <c r="H209" s="66" t="s">
        <v>40</v>
      </c>
      <c r="I209" s="155">
        <f t="shared" ref="I209:K210" si="26">I210</f>
        <v>450</v>
      </c>
      <c r="J209" s="155">
        <f t="shared" si="18"/>
        <v>0</v>
      </c>
      <c r="K209" s="155">
        <f t="shared" si="26"/>
        <v>450</v>
      </c>
    </row>
    <row r="210" spans="1:11" s="129" customFormat="1" ht="39" x14ac:dyDescent="0.25">
      <c r="A210" s="49" t="s">
        <v>128</v>
      </c>
      <c r="B210" s="80" t="s">
        <v>47</v>
      </c>
      <c r="C210" s="26" t="s">
        <v>41</v>
      </c>
      <c r="D210" s="26" t="s">
        <v>170</v>
      </c>
      <c r="E210" s="26" t="s">
        <v>53</v>
      </c>
      <c r="F210" s="26" t="s">
        <v>43</v>
      </c>
      <c r="G210" s="26" t="s">
        <v>79</v>
      </c>
      <c r="H210" s="66" t="s">
        <v>40</v>
      </c>
      <c r="I210" s="155">
        <f t="shared" si="26"/>
        <v>450</v>
      </c>
      <c r="J210" s="155">
        <f t="shared" si="18"/>
        <v>0</v>
      </c>
      <c r="K210" s="155">
        <f t="shared" si="26"/>
        <v>450</v>
      </c>
    </row>
    <row r="211" spans="1:11" s="129" customFormat="1" ht="38.25" x14ac:dyDescent="0.25">
      <c r="A211" s="45" t="s">
        <v>105</v>
      </c>
      <c r="B211" s="80" t="s">
        <v>47</v>
      </c>
      <c r="C211" s="26" t="s">
        <v>41</v>
      </c>
      <c r="D211" s="26" t="s">
        <v>170</v>
      </c>
      <c r="E211" s="26" t="s">
        <v>53</v>
      </c>
      <c r="F211" s="26" t="s">
        <v>43</v>
      </c>
      <c r="G211" s="26" t="s">
        <v>79</v>
      </c>
      <c r="H211" s="66" t="s">
        <v>51</v>
      </c>
      <c r="I211" s="155">
        <f>I212</f>
        <v>450</v>
      </c>
      <c r="J211" s="155">
        <f t="shared" si="18"/>
        <v>0</v>
      </c>
      <c r="K211" s="155">
        <f>K212</f>
        <v>450</v>
      </c>
    </row>
    <row r="212" spans="1:11" s="129" customFormat="1" ht="38.25" x14ac:dyDescent="0.25">
      <c r="A212" s="68" t="s">
        <v>65</v>
      </c>
      <c r="B212" s="80" t="s">
        <v>47</v>
      </c>
      <c r="C212" s="26" t="s">
        <v>41</v>
      </c>
      <c r="D212" s="26" t="s">
        <v>170</v>
      </c>
      <c r="E212" s="26" t="s">
        <v>53</v>
      </c>
      <c r="F212" s="26" t="s">
        <v>43</v>
      </c>
      <c r="G212" s="26" t="s">
        <v>79</v>
      </c>
      <c r="H212" s="66" t="s">
        <v>52</v>
      </c>
      <c r="I212" s="155">
        <v>450</v>
      </c>
      <c r="J212" s="155">
        <f t="shared" si="18"/>
        <v>0</v>
      </c>
      <c r="K212" s="155">
        <v>450</v>
      </c>
    </row>
    <row r="213" spans="1:11" x14ac:dyDescent="0.25">
      <c r="A213" s="67" t="s">
        <v>30</v>
      </c>
      <c r="B213" s="42" t="s">
        <v>47</v>
      </c>
      <c r="C213" s="42" t="s">
        <v>45</v>
      </c>
      <c r="D213" s="42" t="s">
        <v>39</v>
      </c>
      <c r="E213" s="42" t="s">
        <v>42</v>
      </c>
      <c r="F213" s="42" t="s">
        <v>39</v>
      </c>
      <c r="G213" s="42" t="s">
        <v>68</v>
      </c>
      <c r="H213" s="42" t="s">
        <v>40</v>
      </c>
      <c r="I213" s="152">
        <f>I214+I223+I235</f>
        <v>3792.1</v>
      </c>
      <c r="J213" s="152">
        <f t="shared" si="18"/>
        <v>40.099999999999909</v>
      </c>
      <c r="K213" s="152">
        <f>K214+K223+K235</f>
        <v>3832.2</v>
      </c>
    </row>
    <row r="214" spans="1:11" ht="39" x14ac:dyDescent="0.25">
      <c r="A214" s="37" t="s">
        <v>178</v>
      </c>
      <c r="B214" s="71" t="s">
        <v>47</v>
      </c>
      <c r="C214" s="28" t="s">
        <v>45</v>
      </c>
      <c r="D214" s="28" t="s">
        <v>139</v>
      </c>
      <c r="E214" s="28" t="s">
        <v>42</v>
      </c>
      <c r="F214" s="28" t="s">
        <v>39</v>
      </c>
      <c r="G214" s="28" t="s">
        <v>68</v>
      </c>
      <c r="H214" s="28" t="s">
        <v>40</v>
      </c>
      <c r="I214" s="153">
        <f>I215+I219</f>
        <v>2531.6</v>
      </c>
      <c r="J214" s="153">
        <f t="shared" si="18"/>
        <v>40.700000000000273</v>
      </c>
      <c r="K214" s="153">
        <f>K215+K219</f>
        <v>2572.3000000000002</v>
      </c>
    </row>
    <row r="215" spans="1:11" ht="39" x14ac:dyDescent="0.25">
      <c r="A215" s="37" t="s">
        <v>140</v>
      </c>
      <c r="B215" s="71" t="s">
        <v>47</v>
      </c>
      <c r="C215" s="28" t="s">
        <v>45</v>
      </c>
      <c r="D215" s="28" t="s">
        <v>139</v>
      </c>
      <c r="E215" s="28" t="s">
        <v>42</v>
      </c>
      <c r="F215" s="28" t="s">
        <v>38</v>
      </c>
      <c r="G215" s="28" t="s">
        <v>68</v>
      </c>
      <c r="H215" s="28" t="s">
        <v>40</v>
      </c>
      <c r="I215" s="153">
        <f>I216</f>
        <v>500</v>
      </c>
      <c r="J215" s="153">
        <f t="shared" si="18"/>
        <v>-50</v>
      </c>
      <c r="K215" s="153">
        <f>K216</f>
        <v>450</v>
      </c>
    </row>
    <row r="216" spans="1:11" ht="39" x14ac:dyDescent="0.25">
      <c r="A216" s="49" t="s">
        <v>128</v>
      </c>
      <c r="B216" s="71" t="s">
        <v>47</v>
      </c>
      <c r="C216" s="28" t="s">
        <v>45</v>
      </c>
      <c r="D216" s="28" t="s">
        <v>139</v>
      </c>
      <c r="E216" s="28" t="s">
        <v>42</v>
      </c>
      <c r="F216" s="28" t="s">
        <v>38</v>
      </c>
      <c r="G216" s="28" t="s">
        <v>79</v>
      </c>
      <c r="H216" s="28" t="s">
        <v>40</v>
      </c>
      <c r="I216" s="153">
        <f>I217</f>
        <v>500</v>
      </c>
      <c r="J216" s="153">
        <f t="shared" si="18"/>
        <v>-50</v>
      </c>
      <c r="K216" s="153">
        <f>K217</f>
        <v>450</v>
      </c>
    </row>
    <row r="217" spans="1:11" ht="39" x14ac:dyDescent="0.25">
      <c r="A217" s="37" t="s">
        <v>105</v>
      </c>
      <c r="B217" s="71" t="s">
        <v>47</v>
      </c>
      <c r="C217" s="28" t="s">
        <v>45</v>
      </c>
      <c r="D217" s="28" t="s">
        <v>139</v>
      </c>
      <c r="E217" s="28" t="s">
        <v>42</v>
      </c>
      <c r="F217" s="28" t="s">
        <v>38</v>
      </c>
      <c r="G217" s="28" t="s">
        <v>79</v>
      </c>
      <c r="H217" s="44" t="s">
        <v>51</v>
      </c>
      <c r="I217" s="153">
        <f>I218</f>
        <v>500</v>
      </c>
      <c r="J217" s="153">
        <f t="shared" si="18"/>
        <v>-50</v>
      </c>
      <c r="K217" s="153">
        <f>K218</f>
        <v>450</v>
      </c>
    </row>
    <row r="218" spans="1:11" ht="39" x14ac:dyDescent="0.25">
      <c r="A218" s="37" t="s">
        <v>65</v>
      </c>
      <c r="B218" s="71" t="s">
        <v>47</v>
      </c>
      <c r="C218" s="28" t="s">
        <v>45</v>
      </c>
      <c r="D218" s="28" t="s">
        <v>139</v>
      </c>
      <c r="E218" s="28" t="s">
        <v>42</v>
      </c>
      <c r="F218" s="28" t="s">
        <v>38</v>
      </c>
      <c r="G218" s="28" t="s">
        <v>79</v>
      </c>
      <c r="H218" s="44" t="s">
        <v>52</v>
      </c>
      <c r="I218" s="153">
        <v>500</v>
      </c>
      <c r="J218" s="153">
        <f t="shared" si="18"/>
        <v>-50</v>
      </c>
      <c r="K218" s="153">
        <v>450</v>
      </c>
    </row>
    <row r="219" spans="1:11" ht="51.75" x14ac:dyDescent="0.25">
      <c r="A219" s="37" t="s">
        <v>141</v>
      </c>
      <c r="B219" s="71" t="s">
        <v>47</v>
      </c>
      <c r="C219" s="28" t="s">
        <v>45</v>
      </c>
      <c r="D219" s="28" t="s">
        <v>139</v>
      </c>
      <c r="E219" s="28" t="s">
        <v>42</v>
      </c>
      <c r="F219" s="28" t="s">
        <v>41</v>
      </c>
      <c r="G219" s="28" t="s">
        <v>68</v>
      </c>
      <c r="H219" s="28" t="s">
        <v>40</v>
      </c>
      <c r="I219" s="153">
        <f t="shared" ref="I219:K220" si="27">I220</f>
        <v>2031.6</v>
      </c>
      <c r="J219" s="153">
        <f t="shared" si="18"/>
        <v>90.700000000000273</v>
      </c>
      <c r="K219" s="153">
        <f t="shared" si="27"/>
        <v>2122.3000000000002</v>
      </c>
    </row>
    <row r="220" spans="1:11" ht="39" x14ac:dyDescent="0.25">
      <c r="A220" s="49" t="s">
        <v>128</v>
      </c>
      <c r="B220" s="71" t="s">
        <v>47</v>
      </c>
      <c r="C220" s="28" t="s">
        <v>45</v>
      </c>
      <c r="D220" s="28" t="s">
        <v>139</v>
      </c>
      <c r="E220" s="28" t="s">
        <v>42</v>
      </c>
      <c r="F220" s="28" t="s">
        <v>41</v>
      </c>
      <c r="G220" s="28" t="s">
        <v>79</v>
      </c>
      <c r="H220" s="28" t="s">
        <v>40</v>
      </c>
      <c r="I220" s="153">
        <f t="shared" si="27"/>
        <v>2031.6</v>
      </c>
      <c r="J220" s="153">
        <f t="shared" si="18"/>
        <v>90.700000000000273</v>
      </c>
      <c r="K220" s="153">
        <f t="shared" si="27"/>
        <v>2122.3000000000002</v>
      </c>
    </row>
    <row r="221" spans="1:11" ht="39" x14ac:dyDescent="0.25">
      <c r="A221" s="37" t="s">
        <v>105</v>
      </c>
      <c r="B221" s="71" t="s">
        <v>47</v>
      </c>
      <c r="C221" s="28" t="s">
        <v>45</v>
      </c>
      <c r="D221" s="28" t="s">
        <v>139</v>
      </c>
      <c r="E221" s="28" t="s">
        <v>42</v>
      </c>
      <c r="F221" s="28" t="s">
        <v>41</v>
      </c>
      <c r="G221" s="28" t="s">
        <v>79</v>
      </c>
      <c r="H221" s="71" t="s">
        <v>51</v>
      </c>
      <c r="I221" s="153">
        <f>I222</f>
        <v>2031.6</v>
      </c>
      <c r="J221" s="153">
        <f t="shared" si="18"/>
        <v>90.700000000000273</v>
      </c>
      <c r="K221" s="153">
        <f>K222</f>
        <v>2122.3000000000002</v>
      </c>
    </row>
    <row r="222" spans="1:11" ht="39" x14ac:dyDescent="0.25">
      <c r="A222" s="37" t="s">
        <v>65</v>
      </c>
      <c r="B222" s="71" t="s">
        <v>47</v>
      </c>
      <c r="C222" s="28" t="s">
        <v>45</v>
      </c>
      <c r="D222" s="28" t="s">
        <v>139</v>
      </c>
      <c r="E222" s="28" t="s">
        <v>42</v>
      </c>
      <c r="F222" s="28" t="s">
        <v>41</v>
      </c>
      <c r="G222" s="28" t="s">
        <v>79</v>
      </c>
      <c r="H222" s="71" t="s">
        <v>52</v>
      </c>
      <c r="I222" s="153">
        <v>2031.6</v>
      </c>
      <c r="J222" s="153">
        <f t="shared" si="18"/>
        <v>90.700000000000273</v>
      </c>
      <c r="K222" s="153">
        <v>2122.3000000000002</v>
      </c>
    </row>
    <row r="223" spans="1:11" s="129" customFormat="1" ht="51" x14ac:dyDescent="0.25">
      <c r="A223" s="89" t="s">
        <v>340</v>
      </c>
      <c r="B223" s="85" t="s">
        <v>47</v>
      </c>
      <c r="C223" s="31" t="s">
        <v>45</v>
      </c>
      <c r="D223" s="31" t="s">
        <v>341</v>
      </c>
      <c r="E223" s="31" t="s">
        <v>42</v>
      </c>
      <c r="F223" s="31" t="s">
        <v>39</v>
      </c>
      <c r="G223" s="31" t="s">
        <v>68</v>
      </c>
      <c r="H223" s="31" t="s">
        <v>40</v>
      </c>
      <c r="I223" s="152">
        <f t="shared" ref="I223:K227" si="28">I224</f>
        <v>1060.5</v>
      </c>
      <c r="J223" s="152">
        <f t="shared" si="18"/>
        <v>-0.60000000000013642</v>
      </c>
      <c r="K223" s="152">
        <f t="shared" si="28"/>
        <v>1059.8999999999999</v>
      </c>
    </row>
    <row r="224" spans="1:11" s="129" customFormat="1" ht="38.25" x14ac:dyDescent="0.25">
      <c r="A224" s="78" t="s">
        <v>342</v>
      </c>
      <c r="B224" s="71" t="s">
        <v>47</v>
      </c>
      <c r="C224" s="71" t="s">
        <v>45</v>
      </c>
      <c r="D224" s="71" t="s">
        <v>341</v>
      </c>
      <c r="E224" s="71" t="s">
        <v>44</v>
      </c>
      <c r="F224" s="71" t="s">
        <v>39</v>
      </c>
      <c r="G224" s="28" t="s">
        <v>68</v>
      </c>
      <c r="H224" s="28" t="s">
        <v>40</v>
      </c>
      <c r="I224" s="153">
        <f t="shared" si="28"/>
        <v>1060.5</v>
      </c>
      <c r="J224" s="153">
        <f t="shared" si="18"/>
        <v>-0.60000000000013642</v>
      </c>
      <c r="K224" s="153">
        <f t="shared" si="28"/>
        <v>1059.8999999999999</v>
      </c>
    </row>
    <row r="225" spans="1:11" s="129" customFormat="1" ht="38.25" x14ac:dyDescent="0.25">
      <c r="A225" s="142" t="s">
        <v>343</v>
      </c>
      <c r="B225" s="71" t="s">
        <v>47</v>
      </c>
      <c r="C225" s="71" t="s">
        <v>45</v>
      </c>
      <c r="D225" s="71" t="s">
        <v>341</v>
      </c>
      <c r="E225" s="71" t="s">
        <v>44</v>
      </c>
      <c r="F225" s="71" t="s">
        <v>344</v>
      </c>
      <c r="G225" s="28" t="s">
        <v>68</v>
      </c>
      <c r="H225" s="28" t="s">
        <v>40</v>
      </c>
      <c r="I225" s="153">
        <f>I226+I229+I232</f>
        <v>1060.5</v>
      </c>
      <c r="J225" s="153">
        <f t="shared" si="18"/>
        <v>-0.60000000000013642</v>
      </c>
      <c r="K225" s="153">
        <f>K226+K229+K232</f>
        <v>1059.8999999999999</v>
      </c>
    </row>
    <row r="226" spans="1:11" s="129" customFormat="1" ht="25.5" x14ac:dyDescent="0.25">
      <c r="A226" s="142" t="s">
        <v>345</v>
      </c>
      <c r="B226" s="71" t="s">
        <v>47</v>
      </c>
      <c r="C226" s="71" t="s">
        <v>45</v>
      </c>
      <c r="D226" s="71" t="s">
        <v>341</v>
      </c>
      <c r="E226" s="71" t="s">
        <v>44</v>
      </c>
      <c r="F226" s="71" t="s">
        <v>344</v>
      </c>
      <c r="G226" s="71" t="s">
        <v>346</v>
      </c>
      <c r="H226" s="71" t="s">
        <v>40</v>
      </c>
      <c r="I226" s="153">
        <f t="shared" si="28"/>
        <v>953.6</v>
      </c>
      <c r="J226" s="153">
        <f t="shared" si="18"/>
        <v>0</v>
      </c>
      <c r="K226" s="153">
        <f t="shared" si="28"/>
        <v>953.6</v>
      </c>
    </row>
    <row r="227" spans="1:11" s="129" customFormat="1" ht="39" x14ac:dyDescent="0.25">
      <c r="A227" s="37" t="s">
        <v>105</v>
      </c>
      <c r="B227" s="71" t="s">
        <v>47</v>
      </c>
      <c r="C227" s="71" t="s">
        <v>45</v>
      </c>
      <c r="D227" s="71" t="s">
        <v>341</v>
      </c>
      <c r="E227" s="71" t="s">
        <v>44</v>
      </c>
      <c r="F227" s="71" t="s">
        <v>344</v>
      </c>
      <c r="G227" s="71" t="s">
        <v>346</v>
      </c>
      <c r="H227" s="71" t="s">
        <v>51</v>
      </c>
      <c r="I227" s="153">
        <f t="shared" si="28"/>
        <v>953.6</v>
      </c>
      <c r="J227" s="153">
        <f t="shared" si="18"/>
        <v>0</v>
      </c>
      <c r="K227" s="153">
        <f t="shared" si="28"/>
        <v>953.6</v>
      </c>
    </row>
    <row r="228" spans="1:11" s="129" customFormat="1" ht="39" x14ac:dyDescent="0.25">
      <c r="A228" s="49" t="s">
        <v>65</v>
      </c>
      <c r="B228" s="71" t="s">
        <v>47</v>
      </c>
      <c r="C228" s="71" t="s">
        <v>45</v>
      </c>
      <c r="D228" s="71" t="s">
        <v>341</v>
      </c>
      <c r="E228" s="71" t="s">
        <v>44</v>
      </c>
      <c r="F228" s="71" t="s">
        <v>344</v>
      </c>
      <c r="G228" s="71" t="s">
        <v>346</v>
      </c>
      <c r="H228" s="71" t="s">
        <v>52</v>
      </c>
      <c r="I228" s="153">
        <v>953.6</v>
      </c>
      <c r="J228" s="153">
        <f t="shared" si="18"/>
        <v>0</v>
      </c>
      <c r="K228" s="153">
        <v>953.6</v>
      </c>
    </row>
    <row r="229" spans="1:11" s="129" customFormat="1" ht="38.25" x14ac:dyDescent="0.25">
      <c r="A229" s="142" t="s">
        <v>347</v>
      </c>
      <c r="B229" s="71" t="s">
        <v>47</v>
      </c>
      <c r="C229" s="71" t="s">
        <v>45</v>
      </c>
      <c r="D229" s="71" t="s">
        <v>341</v>
      </c>
      <c r="E229" s="71" t="s">
        <v>44</v>
      </c>
      <c r="F229" s="71" t="s">
        <v>344</v>
      </c>
      <c r="G229" s="71" t="s">
        <v>348</v>
      </c>
      <c r="H229" s="71" t="s">
        <v>40</v>
      </c>
      <c r="I229" s="153">
        <f>I230</f>
        <v>106</v>
      </c>
      <c r="J229" s="153">
        <f t="shared" si="18"/>
        <v>0</v>
      </c>
      <c r="K229" s="153">
        <f>K230</f>
        <v>106</v>
      </c>
    </row>
    <row r="230" spans="1:11" s="129" customFormat="1" ht="39" x14ac:dyDescent="0.25">
      <c r="A230" s="37" t="s">
        <v>105</v>
      </c>
      <c r="B230" s="71" t="s">
        <v>47</v>
      </c>
      <c r="C230" s="71" t="s">
        <v>45</v>
      </c>
      <c r="D230" s="71" t="s">
        <v>341</v>
      </c>
      <c r="E230" s="71" t="s">
        <v>44</v>
      </c>
      <c r="F230" s="71" t="s">
        <v>344</v>
      </c>
      <c r="G230" s="71" t="s">
        <v>348</v>
      </c>
      <c r="H230" s="71" t="s">
        <v>51</v>
      </c>
      <c r="I230" s="153">
        <f>I231</f>
        <v>106</v>
      </c>
      <c r="J230" s="153">
        <f t="shared" si="18"/>
        <v>0</v>
      </c>
      <c r="K230" s="153">
        <f>K231</f>
        <v>106</v>
      </c>
    </row>
    <row r="231" spans="1:11" s="129" customFormat="1" ht="39" x14ac:dyDescent="0.25">
      <c r="A231" s="49" t="s">
        <v>65</v>
      </c>
      <c r="B231" s="71" t="s">
        <v>47</v>
      </c>
      <c r="C231" s="71" t="s">
        <v>45</v>
      </c>
      <c r="D231" s="71" t="s">
        <v>341</v>
      </c>
      <c r="E231" s="71" t="s">
        <v>44</v>
      </c>
      <c r="F231" s="71" t="s">
        <v>344</v>
      </c>
      <c r="G231" s="71" t="s">
        <v>348</v>
      </c>
      <c r="H231" s="71" t="s">
        <v>52</v>
      </c>
      <c r="I231" s="153">
        <v>106</v>
      </c>
      <c r="J231" s="153">
        <f t="shared" si="18"/>
        <v>0</v>
      </c>
      <c r="K231" s="153">
        <v>106</v>
      </c>
    </row>
    <row r="232" spans="1:11" s="129" customFormat="1" ht="39" x14ac:dyDescent="0.25">
      <c r="A232" s="49" t="s">
        <v>128</v>
      </c>
      <c r="B232" s="71" t="s">
        <v>47</v>
      </c>
      <c r="C232" s="71" t="s">
        <v>45</v>
      </c>
      <c r="D232" s="71" t="s">
        <v>341</v>
      </c>
      <c r="E232" s="71" t="s">
        <v>44</v>
      </c>
      <c r="F232" s="71" t="s">
        <v>344</v>
      </c>
      <c r="G232" s="71" t="s">
        <v>79</v>
      </c>
      <c r="H232" s="71" t="s">
        <v>40</v>
      </c>
      <c r="I232" s="153">
        <f>I233</f>
        <v>0.9</v>
      </c>
      <c r="J232" s="153">
        <f t="shared" si="18"/>
        <v>-0.60000000000000009</v>
      </c>
      <c r="K232" s="153">
        <f>K233</f>
        <v>0.3</v>
      </c>
    </row>
    <row r="233" spans="1:11" s="129" customFormat="1" ht="39" x14ac:dyDescent="0.25">
      <c r="A233" s="37" t="s">
        <v>105</v>
      </c>
      <c r="B233" s="71" t="s">
        <v>47</v>
      </c>
      <c r="C233" s="71" t="s">
        <v>45</v>
      </c>
      <c r="D233" s="71" t="s">
        <v>341</v>
      </c>
      <c r="E233" s="71" t="s">
        <v>44</v>
      </c>
      <c r="F233" s="71" t="s">
        <v>344</v>
      </c>
      <c r="G233" s="71" t="s">
        <v>79</v>
      </c>
      <c r="H233" s="71" t="s">
        <v>51</v>
      </c>
      <c r="I233" s="153">
        <f>I234</f>
        <v>0.9</v>
      </c>
      <c r="J233" s="153">
        <f t="shared" si="18"/>
        <v>-0.60000000000000009</v>
      </c>
      <c r="K233" s="153">
        <f>K234</f>
        <v>0.3</v>
      </c>
    </row>
    <row r="234" spans="1:11" s="129" customFormat="1" ht="39" x14ac:dyDescent="0.25">
      <c r="A234" s="49" t="s">
        <v>65</v>
      </c>
      <c r="B234" s="71" t="s">
        <v>47</v>
      </c>
      <c r="C234" s="71" t="s">
        <v>45</v>
      </c>
      <c r="D234" s="71" t="s">
        <v>341</v>
      </c>
      <c r="E234" s="71" t="s">
        <v>44</v>
      </c>
      <c r="F234" s="71" t="s">
        <v>344</v>
      </c>
      <c r="G234" s="71" t="s">
        <v>79</v>
      </c>
      <c r="H234" s="71" t="s">
        <v>52</v>
      </c>
      <c r="I234" s="153">
        <v>0.9</v>
      </c>
      <c r="J234" s="153">
        <f t="shared" si="18"/>
        <v>-0.60000000000000009</v>
      </c>
      <c r="K234" s="153">
        <v>0.3</v>
      </c>
    </row>
    <row r="235" spans="1:11" s="129" customFormat="1" ht="51.75" x14ac:dyDescent="0.25">
      <c r="A235" s="143" t="s">
        <v>142</v>
      </c>
      <c r="B235" s="85" t="s">
        <v>47</v>
      </c>
      <c r="C235" s="85" t="s">
        <v>45</v>
      </c>
      <c r="D235" s="31" t="s">
        <v>143</v>
      </c>
      <c r="E235" s="31" t="s">
        <v>42</v>
      </c>
      <c r="F235" s="31" t="s">
        <v>39</v>
      </c>
      <c r="G235" s="31" t="s">
        <v>68</v>
      </c>
      <c r="H235" s="31" t="s">
        <v>40</v>
      </c>
      <c r="I235" s="152">
        <f t="shared" ref="I235:K237" si="29">I236</f>
        <v>200</v>
      </c>
      <c r="J235" s="152">
        <f t="shared" si="18"/>
        <v>0</v>
      </c>
      <c r="K235" s="152">
        <f t="shared" si="29"/>
        <v>200</v>
      </c>
    </row>
    <row r="236" spans="1:11" s="129" customFormat="1" ht="64.5" x14ac:dyDescent="0.25">
      <c r="A236" s="49" t="s">
        <v>119</v>
      </c>
      <c r="B236" s="71" t="s">
        <v>47</v>
      </c>
      <c r="C236" s="71" t="s">
        <v>45</v>
      </c>
      <c r="D236" s="28" t="s">
        <v>143</v>
      </c>
      <c r="E236" s="28" t="s">
        <v>42</v>
      </c>
      <c r="F236" s="28" t="s">
        <v>41</v>
      </c>
      <c r="G236" s="28" t="s">
        <v>68</v>
      </c>
      <c r="H236" s="28" t="s">
        <v>40</v>
      </c>
      <c r="I236" s="153">
        <f t="shared" si="29"/>
        <v>200</v>
      </c>
      <c r="J236" s="153">
        <f t="shared" si="18"/>
        <v>0</v>
      </c>
      <c r="K236" s="153">
        <f t="shared" si="29"/>
        <v>200</v>
      </c>
    </row>
    <row r="237" spans="1:11" s="129" customFormat="1" ht="39" x14ac:dyDescent="0.25">
      <c r="A237" s="49" t="s">
        <v>359</v>
      </c>
      <c r="B237" s="71" t="s">
        <v>47</v>
      </c>
      <c r="C237" s="71" t="s">
        <v>45</v>
      </c>
      <c r="D237" s="28" t="s">
        <v>143</v>
      </c>
      <c r="E237" s="28" t="s">
        <v>42</v>
      </c>
      <c r="F237" s="28" t="s">
        <v>41</v>
      </c>
      <c r="G237" s="28" t="s">
        <v>360</v>
      </c>
      <c r="H237" s="28" t="s">
        <v>40</v>
      </c>
      <c r="I237" s="153">
        <f t="shared" si="29"/>
        <v>200</v>
      </c>
      <c r="J237" s="153">
        <f t="shared" si="18"/>
        <v>0</v>
      </c>
      <c r="K237" s="153">
        <f t="shared" si="29"/>
        <v>200</v>
      </c>
    </row>
    <row r="238" spans="1:11" s="129" customFormat="1" ht="39" x14ac:dyDescent="0.25">
      <c r="A238" s="37" t="s">
        <v>105</v>
      </c>
      <c r="B238" s="71" t="s">
        <v>47</v>
      </c>
      <c r="C238" s="71" t="s">
        <v>45</v>
      </c>
      <c r="D238" s="28" t="s">
        <v>143</v>
      </c>
      <c r="E238" s="28" t="s">
        <v>42</v>
      </c>
      <c r="F238" s="28" t="s">
        <v>41</v>
      </c>
      <c r="G238" s="28" t="s">
        <v>360</v>
      </c>
      <c r="H238" s="28" t="s">
        <v>51</v>
      </c>
      <c r="I238" s="153">
        <f>I239</f>
        <v>200</v>
      </c>
      <c r="J238" s="153">
        <f t="shared" si="18"/>
        <v>0</v>
      </c>
      <c r="K238" s="153">
        <f>K239</f>
        <v>200</v>
      </c>
    </row>
    <row r="239" spans="1:11" s="129" customFormat="1" ht="39" x14ac:dyDescent="0.25">
      <c r="A239" s="49" t="s">
        <v>65</v>
      </c>
      <c r="B239" s="71" t="s">
        <v>47</v>
      </c>
      <c r="C239" s="71" t="s">
        <v>45</v>
      </c>
      <c r="D239" s="28" t="s">
        <v>143</v>
      </c>
      <c r="E239" s="28" t="s">
        <v>42</v>
      </c>
      <c r="F239" s="28" t="s">
        <v>41</v>
      </c>
      <c r="G239" s="28" t="s">
        <v>360</v>
      </c>
      <c r="H239" s="28" t="s">
        <v>52</v>
      </c>
      <c r="I239" s="153">
        <v>200</v>
      </c>
      <c r="J239" s="153">
        <f t="shared" si="18"/>
        <v>0</v>
      </c>
      <c r="K239" s="153">
        <v>200</v>
      </c>
    </row>
    <row r="240" spans="1:11" x14ac:dyDescent="0.25">
      <c r="A240" s="82" t="s">
        <v>188</v>
      </c>
      <c r="B240" s="83" t="s">
        <v>100</v>
      </c>
      <c r="C240" s="30" t="s">
        <v>39</v>
      </c>
      <c r="D240" s="30" t="s">
        <v>39</v>
      </c>
      <c r="E240" s="30" t="s">
        <v>42</v>
      </c>
      <c r="F240" s="30" t="s">
        <v>39</v>
      </c>
      <c r="G240" s="30" t="s">
        <v>68</v>
      </c>
      <c r="H240" s="83" t="s">
        <v>40</v>
      </c>
      <c r="I240" s="151">
        <f>I241</f>
        <v>31.7</v>
      </c>
      <c r="J240" s="151">
        <f t="shared" si="18"/>
        <v>0</v>
      </c>
      <c r="K240" s="151">
        <f>K241</f>
        <v>31.7</v>
      </c>
    </row>
    <row r="241" spans="1:12" ht="26.25" x14ac:dyDescent="0.25">
      <c r="A241" s="84" t="s">
        <v>189</v>
      </c>
      <c r="B241" s="85" t="s">
        <v>100</v>
      </c>
      <c r="C241" s="31" t="s">
        <v>47</v>
      </c>
      <c r="D241" s="31" t="s">
        <v>39</v>
      </c>
      <c r="E241" s="31" t="s">
        <v>42</v>
      </c>
      <c r="F241" s="31" t="s">
        <v>39</v>
      </c>
      <c r="G241" s="31" t="s">
        <v>68</v>
      </c>
      <c r="H241" s="85" t="s">
        <v>40</v>
      </c>
      <c r="I241" s="152">
        <f>I242+I247</f>
        <v>31.7</v>
      </c>
      <c r="J241" s="152">
        <f t="shared" si="18"/>
        <v>0</v>
      </c>
      <c r="K241" s="152">
        <f>K242+K247</f>
        <v>31.7</v>
      </c>
    </row>
    <row r="242" spans="1:12" ht="39" x14ac:dyDescent="0.25">
      <c r="A242" s="50" t="s">
        <v>178</v>
      </c>
      <c r="B242" s="71" t="s">
        <v>100</v>
      </c>
      <c r="C242" s="71" t="s">
        <v>47</v>
      </c>
      <c r="D242" s="28" t="s">
        <v>139</v>
      </c>
      <c r="E242" s="28" t="s">
        <v>42</v>
      </c>
      <c r="F242" s="28" t="s">
        <v>39</v>
      </c>
      <c r="G242" s="71" t="s">
        <v>68</v>
      </c>
      <c r="H242" s="71" t="s">
        <v>40</v>
      </c>
      <c r="I242" s="153">
        <f t="shared" ref="I242:K244" si="30">I243</f>
        <v>4.3</v>
      </c>
      <c r="J242" s="153">
        <f t="shared" si="18"/>
        <v>0</v>
      </c>
      <c r="K242" s="153">
        <f t="shared" si="30"/>
        <v>4.3</v>
      </c>
    </row>
    <row r="243" spans="1:12" ht="39" x14ac:dyDescent="0.25">
      <c r="A243" s="37" t="s">
        <v>140</v>
      </c>
      <c r="B243" s="71" t="s">
        <v>100</v>
      </c>
      <c r="C243" s="71" t="s">
        <v>47</v>
      </c>
      <c r="D243" s="28" t="s">
        <v>139</v>
      </c>
      <c r="E243" s="28" t="s">
        <v>42</v>
      </c>
      <c r="F243" s="28" t="s">
        <v>38</v>
      </c>
      <c r="G243" s="71" t="s">
        <v>68</v>
      </c>
      <c r="H243" s="71" t="s">
        <v>40</v>
      </c>
      <c r="I243" s="153">
        <f t="shared" si="30"/>
        <v>4.3</v>
      </c>
      <c r="J243" s="153">
        <f t="shared" si="18"/>
        <v>0</v>
      </c>
      <c r="K243" s="153">
        <f t="shared" si="30"/>
        <v>4.3</v>
      </c>
    </row>
    <row r="244" spans="1:12" ht="64.5" x14ac:dyDescent="0.25">
      <c r="A244" s="49" t="s">
        <v>190</v>
      </c>
      <c r="B244" s="71" t="s">
        <v>100</v>
      </c>
      <c r="C244" s="71" t="s">
        <v>47</v>
      </c>
      <c r="D244" s="28" t="s">
        <v>139</v>
      </c>
      <c r="E244" s="28" t="s">
        <v>42</v>
      </c>
      <c r="F244" s="28" t="s">
        <v>38</v>
      </c>
      <c r="G244" s="71" t="s">
        <v>191</v>
      </c>
      <c r="H244" s="71" t="s">
        <v>40</v>
      </c>
      <c r="I244" s="153">
        <f t="shared" si="30"/>
        <v>4.3</v>
      </c>
      <c r="J244" s="153">
        <f t="shared" ref="J244:J267" si="31">K244-I244</f>
        <v>0</v>
      </c>
      <c r="K244" s="153">
        <f t="shared" si="30"/>
        <v>4.3</v>
      </c>
    </row>
    <row r="245" spans="1:12" ht="39" x14ac:dyDescent="0.25">
      <c r="A245" s="37" t="s">
        <v>105</v>
      </c>
      <c r="B245" s="71" t="s">
        <v>100</v>
      </c>
      <c r="C245" s="71" t="s">
        <v>47</v>
      </c>
      <c r="D245" s="28" t="s">
        <v>139</v>
      </c>
      <c r="E245" s="28" t="s">
        <v>42</v>
      </c>
      <c r="F245" s="28" t="s">
        <v>38</v>
      </c>
      <c r="G245" s="71" t="s">
        <v>191</v>
      </c>
      <c r="H245" s="71" t="s">
        <v>51</v>
      </c>
      <c r="I245" s="153">
        <f>I246</f>
        <v>4.3</v>
      </c>
      <c r="J245" s="153">
        <f t="shared" si="31"/>
        <v>0</v>
      </c>
      <c r="K245" s="153">
        <f>K246</f>
        <v>4.3</v>
      </c>
    </row>
    <row r="246" spans="1:12" ht="39" x14ac:dyDescent="0.25">
      <c r="A246" s="37" t="s">
        <v>65</v>
      </c>
      <c r="B246" s="71" t="s">
        <v>100</v>
      </c>
      <c r="C246" s="71" t="s">
        <v>47</v>
      </c>
      <c r="D246" s="28" t="s">
        <v>139</v>
      </c>
      <c r="E246" s="28" t="s">
        <v>42</v>
      </c>
      <c r="F246" s="28" t="s">
        <v>38</v>
      </c>
      <c r="G246" s="71" t="s">
        <v>191</v>
      </c>
      <c r="H246" s="71" t="s">
        <v>52</v>
      </c>
      <c r="I246" s="153">
        <v>4.3</v>
      </c>
      <c r="J246" s="153">
        <f t="shared" si="31"/>
        <v>0</v>
      </c>
      <c r="K246" s="153">
        <v>4.3</v>
      </c>
    </row>
    <row r="247" spans="1:12" s="129" customFormat="1" ht="63.75" x14ac:dyDescent="0.25">
      <c r="A247" s="89" t="s">
        <v>169</v>
      </c>
      <c r="B247" s="85" t="s">
        <v>100</v>
      </c>
      <c r="C247" s="85" t="s">
        <v>47</v>
      </c>
      <c r="D247" s="34" t="s">
        <v>170</v>
      </c>
      <c r="E247" s="34" t="s">
        <v>42</v>
      </c>
      <c r="F247" s="34" t="s">
        <v>39</v>
      </c>
      <c r="G247" s="34" t="s">
        <v>68</v>
      </c>
      <c r="H247" s="34" t="s">
        <v>40</v>
      </c>
      <c r="I247" s="152">
        <f t="shared" ref="I247:K250" si="32">I248</f>
        <v>27.4</v>
      </c>
      <c r="J247" s="152">
        <f t="shared" si="31"/>
        <v>0</v>
      </c>
      <c r="K247" s="152">
        <f t="shared" si="32"/>
        <v>27.4</v>
      </c>
    </row>
    <row r="248" spans="1:12" s="129" customFormat="1" ht="25.5" x14ac:dyDescent="0.25">
      <c r="A248" s="81" t="s">
        <v>129</v>
      </c>
      <c r="B248" s="71" t="s">
        <v>100</v>
      </c>
      <c r="C248" s="71" t="s">
        <v>47</v>
      </c>
      <c r="D248" s="25" t="s">
        <v>170</v>
      </c>
      <c r="E248" s="26" t="s">
        <v>53</v>
      </c>
      <c r="F248" s="26" t="s">
        <v>39</v>
      </c>
      <c r="G248" s="26" t="s">
        <v>68</v>
      </c>
      <c r="H248" s="29" t="s">
        <v>40</v>
      </c>
      <c r="I248" s="153">
        <f t="shared" si="32"/>
        <v>27.4</v>
      </c>
      <c r="J248" s="153">
        <f t="shared" si="31"/>
        <v>0</v>
      </c>
      <c r="K248" s="153">
        <f t="shared" si="32"/>
        <v>27.4</v>
      </c>
      <c r="L248" s="27"/>
    </row>
    <row r="249" spans="1:12" s="129" customFormat="1" ht="64.5" x14ac:dyDescent="0.25">
      <c r="A249" s="37" t="s">
        <v>358</v>
      </c>
      <c r="B249" s="71" t="s">
        <v>100</v>
      </c>
      <c r="C249" s="71" t="s">
        <v>47</v>
      </c>
      <c r="D249" s="25" t="s">
        <v>170</v>
      </c>
      <c r="E249" s="26" t="s">
        <v>53</v>
      </c>
      <c r="F249" s="26" t="s">
        <v>43</v>
      </c>
      <c r="G249" s="26" t="s">
        <v>68</v>
      </c>
      <c r="H249" s="28" t="s">
        <v>40</v>
      </c>
      <c r="I249" s="153">
        <f t="shared" si="32"/>
        <v>27.4</v>
      </c>
      <c r="J249" s="153">
        <f t="shared" si="31"/>
        <v>0</v>
      </c>
      <c r="K249" s="153">
        <f t="shared" si="32"/>
        <v>27.4</v>
      </c>
    </row>
    <row r="250" spans="1:12" s="129" customFormat="1" ht="39" x14ac:dyDescent="0.25">
      <c r="A250" s="49" t="s">
        <v>128</v>
      </c>
      <c r="B250" s="71" t="s">
        <v>100</v>
      </c>
      <c r="C250" s="71" t="s">
        <v>47</v>
      </c>
      <c r="D250" s="25" t="s">
        <v>170</v>
      </c>
      <c r="E250" s="26" t="s">
        <v>53</v>
      </c>
      <c r="F250" s="26" t="s">
        <v>43</v>
      </c>
      <c r="G250" s="26" t="s">
        <v>79</v>
      </c>
      <c r="H250" s="28" t="s">
        <v>40</v>
      </c>
      <c r="I250" s="153">
        <f t="shared" si="32"/>
        <v>27.4</v>
      </c>
      <c r="J250" s="153">
        <f t="shared" si="31"/>
        <v>0</v>
      </c>
      <c r="K250" s="153">
        <f t="shared" si="32"/>
        <v>27.4</v>
      </c>
    </row>
    <row r="251" spans="1:12" s="129" customFormat="1" ht="39" x14ac:dyDescent="0.25">
      <c r="A251" s="37" t="s">
        <v>105</v>
      </c>
      <c r="B251" s="71" t="s">
        <v>100</v>
      </c>
      <c r="C251" s="71" t="s">
        <v>47</v>
      </c>
      <c r="D251" s="25" t="s">
        <v>170</v>
      </c>
      <c r="E251" s="26" t="s">
        <v>53</v>
      </c>
      <c r="F251" s="26" t="s">
        <v>43</v>
      </c>
      <c r="G251" s="26" t="s">
        <v>79</v>
      </c>
      <c r="H251" s="28" t="s">
        <v>51</v>
      </c>
      <c r="I251" s="153">
        <f>I252</f>
        <v>27.4</v>
      </c>
      <c r="J251" s="153">
        <f t="shared" si="31"/>
        <v>0</v>
      </c>
      <c r="K251" s="153">
        <f>K252</f>
        <v>27.4</v>
      </c>
    </row>
    <row r="252" spans="1:12" s="129" customFormat="1" ht="39" x14ac:dyDescent="0.25">
      <c r="A252" s="37" t="s">
        <v>65</v>
      </c>
      <c r="B252" s="71" t="s">
        <v>100</v>
      </c>
      <c r="C252" s="71" t="s">
        <v>47</v>
      </c>
      <c r="D252" s="25" t="s">
        <v>170</v>
      </c>
      <c r="E252" s="26" t="s">
        <v>53</v>
      </c>
      <c r="F252" s="26" t="s">
        <v>43</v>
      </c>
      <c r="G252" s="26" t="s">
        <v>79</v>
      </c>
      <c r="H252" s="28" t="s">
        <v>52</v>
      </c>
      <c r="I252" s="153">
        <v>27.4</v>
      </c>
      <c r="J252" s="153">
        <f t="shared" si="31"/>
        <v>0</v>
      </c>
      <c r="K252" s="153">
        <v>27.4</v>
      </c>
    </row>
    <row r="253" spans="1:12" x14ac:dyDescent="0.25">
      <c r="A253" s="86" t="s">
        <v>130</v>
      </c>
      <c r="B253" s="83" t="s">
        <v>48</v>
      </c>
      <c r="C253" s="30" t="s">
        <v>39</v>
      </c>
      <c r="D253" s="30" t="s">
        <v>39</v>
      </c>
      <c r="E253" s="30" t="s">
        <v>42</v>
      </c>
      <c r="F253" s="30" t="s">
        <v>39</v>
      </c>
      <c r="G253" s="30" t="s">
        <v>68</v>
      </c>
      <c r="H253" s="30" t="s">
        <v>40</v>
      </c>
      <c r="I253" s="151">
        <f t="shared" ref="I253:K257" si="33">I254</f>
        <v>100</v>
      </c>
      <c r="J253" s="151">
        <f t="shared" si="31"/>
        <v>17.5</v>
      </c>
      <c r="K253" s="151">
        <f t="shared" si="33"/>
        <v>117.5</v>
      </c>
    </row>
    <row r="254" spans="1:12" x14ac:dyDescent="0.25">
      <c r="A254" s="50" t="s">
        <v>131</v>
      </c>
      <c r="B254" s="85" t="s">
        <v>48</v>
      </c>
      <c r="C254" s="31" t="s">
        <v>38</v>
      </c>
      <c r="D254" s="31" t="s">
        <v>39</v>
      </c>
      <c r="E254" s="31" t="s">
        <v>42</v>
      </c>
      <c r="F254" s="31" t="s">
        <v>39</v>
      </c>
      <c r="G254" s="31" t="s">
        <v>68</v>
      </c>
      <c r="H254" s="31" t="s">
        <v>40</v>
      </c>
      <c r="I254" s="152">
        <f t="shared" si="33"/>
        <v>100</v>
      </c>
      <c r="J254" s="152">
        <f t="shared" si="31"/>
        <v>17.5</v>
      </c>
      <c r="K254" s="152">
        <f t="shared" si="33"/>
        <v>117.5</v>
      </c>
    </row>
    <row r="255" spans="1:12" ht="39" x14ac:dyDescent="0.25">
      <c r="A255" s="37" t="s">
        <v>176</v>
      </c>
      <c r="B255" s="71" t="s">
        <v>48</v>
      </c>
      <c r="C255" s="28" t="s">
        <v>38</v>
      </c>
      <c r="D255" s="28" t="s">
        <v>177</v>
      </c>
      <c r="E255" s="28" t="s">
        <v>42</v>
      </c>
      <c r="F255" s="28" t="s">
        <v>39</v>
      </c>
      <c r="G255" s="28" t="s">
        <v>68</v>
      </c>
      <c r="H255" s="28" t="s">
        <v>40</v>
      </c>
      <c r="I255" s="153">
        <f>I256</f>
        <v>100</v>
      </c>
      <c r="J255" s="153">
        <f t="shared" si="31"/>
        <v>17.5</v>
      </c>
      <c r="K255" s="153">
        <f>K256</f>
        <v>117.5</v>
      </c>
    </row>
    <row r="256" spans="1:12" ht="77.25" x14ac:dyDescent="0.25">
      <c r="A256" s="37" t="s">
        <v>132</v>
      </c>
      <c r="B256" s="71" t="s">
        <v>48</v>
      </c>
      <c r="C256" s="28" t="s">
        <v>38</v>
      </c>
      <c r="D256" s="28" t="s">
        <v>177</v>
      </c>
      <c r="E256" s="28" t="s">
        <v>42</v>
      </c>
      <c r="F256" s="28" t="s">
        <v>38</v>
      </c>
      <c r="G256" s="28" t="s">
        <v>68</v>
      </c>
      <c r="H256" s="28" t="s">
        <v>40</v>
      </c>
      <c r="I256" s="153">
        <f t="shared" si="33"/>
        <v>100</v>
      </c>
      <c r="J256" s="153">
        <f t="shared" si="31"/>
        <v>17.5</v>
      </c>
      <c r="K256" s="153">
        <f t="shared" si="33"/>
        <v>117.5</v>
      </c>
    </row>
    <row r="257" spans="1:12" ht="26.25" x14ac:dyDescent="0.25">
      <c r="A257" s="37" t="s">
        <v>133</v>
      </c>
      <c r="B257" s="71" t="s">
        <v>48</v>
      </c>
      <c r="C257" s="28" t="s">
        <v>38</v>
      </c>
      <c r="D257" s="28" t="s">
        <v>177</v>
      </c>
      <c r="E257" s="28" t="s">
        <v>42</v>
      </c>
      <c r="F257" s="28" t="s">
        <v>38</v>
      </c>
      <c r="G257" s="28" t="s">
        <v>86</v>
      </c>
      <c r="H257" s="28" t="s">
        <v>40</v>
      </c>
      <c r="I257" s="153">
        <f t="shared" si="33"/>
        <v>100</v>
      </c>
      <c r="J257" s="153">
        <f t="shared" si="31"/>
        <v>17.5</v>
      </c>
      <c r="K257" s="153">
        <f t="shared" si="33"/>
        <v>117.5</v>
      </c>
    </row>
    <row r="258" spans="1:12" ht="39" x14ac:dyDescent="0.25">
      <c r="A258" s="37" t="s">
        <v>105</v>
      </c>
      <c r="B258" s="71" t="s">
        <v>48</v>
      </c>
      <c r="C258" s="28" t="s">
        <v>38</v>
      </c>
      <c r="D258" s="28" t="s">
        <v>177</v>
      </c>
      <c r="E258" s="28" t="s">
        <v>42</v>
      </c>
      <c r="F258" s="28" t="s">
        <v>38</v>
      </c>
      <c r="G258" s="28" t="s">
        <v>86</v>
      </c>
      <c r="H258" s="28" t="s">
        <v>51</v>
      </c>
      <c r="I258" s="153">
        <f>I259</f>
        <v>100</v>
      </c>
      <c r="J258" s="153">
        <f t="shared" si="31"/>
        <v>17.5</v>
      </c>
      <c r="K258" s="153">
        <f>K259</f>
        <v>117.5</v>
      </c>
    </row>
    <row r="259" spans="1:12" ht="39" x14ac:dyDescent="0.25">
      <c r="A259" s="49" t="s">
        <v>65</v>
      </c>
      <c r="B259" s="71" t="s">
        <v>48</v>
      </c>
      <c r="C259" s="28" t="s">
        <v>38</v>
      </c>
      <c r="D259" s="28" t="s">
        <v>177</v>
      </c>
      <c r="E259" s="28" t="s">
        <v>42</v>
      </c>
      <c r="F259" s="28" t="s">
        <v>38</v>
      </c>
      <c r="G259" s="28" t="s">
        <v>86</v>
      </c>
      <c r="H259" s="28" t="s">
        <v>52</v>
      </c>
      <c r="I259" s="153">
        <v>100</v>
      </c>
      <c r="J259" s="153">
        <f t="shared" si="31"/>
        <v>17.5</v>
      </c>
      <c r="K259" s="153">
        <v>117.5</v>
      </c>
    </row>
    <row r="260" spans="1:12" x14ac:dyDescent="0.25">
      <c r="A260" s="39" t="s">
        <v>31</v>
      </c>
      <c r="B260" s="40" t="s">
        <v>80</v>
      </c>
      <c r="C260" s="40" t="s">
        <v>39</v>
      </c>
      <c r="D260" s="40" t="s">
        <v>39</v>
      </c>
      <c r="E260" s="40" t="s">
        <v>42</v>
      </c>
      <c r="F260" s="40" t="s">
        <v>39</v>
      </c>
      <c r="G260" s="40" t="s">
        <v>68</v>
      </c>
      <c r="H260" s="40" t="s">
        <v>40</v>
      </c>
      <c r="I260" s="151">
        <f>I261</f>
        <v>300</v>
      </c>
      <c r="J260" s="151">
        <f t="shared" si="31"/>
        <v>0</v>
      </c>
      <c r="K260" s="151">
        <f>K261</f>
        <v>300</v>
      </c>
    </row>
    <row r="261" spans="1:12" x14ac:dyDescent="0.25">
      <c r="A261" s="50" t="s">
        <v>32</v>
      </c>
      <c r="B261" s="42" t="s">
        <v>80</v>
      </c>
      <c r="C261" s="42" t="s">
        <v>38</v>
      </c>
      <c r="D261" s="42" t="s">
        <v>39</v>
      </c>
      <c r="E261" s="42" t="s">
        <v>42</v>
      </c>
      <c r="F261" s="42" t="s">
        <v>39</v>
      </c>
      <c r="G261" s="42" t="s">
        <v>68</v>
      </c>
      <c r="H261" s="42" t="s">
        <v>40</v>
      </c>
      <c r="I261" s="152">
        <f>I262</f>
        <v>300</v>
      </c>
      <c r="J261" s="152">
        <f t="shared" si="31"/>
        <v>0</v>
      </c>
      <c r="K261" s="152">
        <f>K262</f>
        <v>300</v>
      </c>
    </row>
    <row r="262" spans="1:12" ht="51.75" x14ac:dyDescent="0.25">
      <c r="A262" s="47" t="s">
        <v>142</v>
      </c>
      <c r="B262" s="44" t="s">
        <v>80</v>
      </c>
      <c r="C262" s="44" t="s">
        <v>38</v>
      </c>
      <c r="D262" s="44" t="s">
        <v>143</v>
      </c>
      <c r="E262" s="44" t="s">
        <v>42</v>
      </c>
      <c r="F262" s="44" t="s">
        <v>39</v>
      </c>
      <c r="G262" s="44" t="s">
        <v>68</v>
      </c>
      <c r="H262" s="44" t="s">
        <v>40</v>
      </c>
      <c r="I262" s="153">
        <f>I263</f>
        <v>300</v>
      </c>
      <c r="J262" s="153">
        <f t="shared" si="31"/>
        <v>0</v>
      </c>
      <c r="K262" s="153">
        <f>K263</f>
        <v>300</v>
      </c>
    </row>
    <row r="263" spans="1:12" ht="51.75" x14ac:dyDescent="0.25">
      <c r="A263" s="43" t="s">
        <v>120</v>
      </c>
      <c r="B263" s="44" t="s">
        <v>80</v>
      </c>
      <c r="C263" s="44" t="s">
        <v>38</v>
      </c>
      <c r="D263" s="44" t="s">
        <v>143</v>
      </c>
      <c r="E263" s="44" t="s">
        <v>42</v>
      </c>
      <c r="F263" s="44" t="s">
        <v>45</v>
      </c>
      <c r="G263" s="44" t="s">
        <v>68</v>
      </c>
      <c r="H263" s="44" t="s">
        <v>40</v>
      </c>
      <c r="I263" s="153">
        <f t="shared" ref="I263:K264" si="34">I264</f>
        <v>300</v>
      </c>
      <c r="J263" s="153">
        <f t="shared" si="31"/>
        <v>0</v>
      </c>
      <c r="K263" s="153">
        <f t="shared" si="34"/>
        <v>300</v>
      </c>
    </row>
    <row r="264" spans="1:12" ht="26.25" x14ac:dyDescent="0.25">
      <c r="A264" s="37" t="s">
        <v>16</v>
      </c>
      <c r="B264" s="44" t="s">
        <v>80</v>
      </c>
      <c r="C264" s="44" t="s">
        <v>38</v>
      </c>
      <c r="D264" s="44" t="s">
        <v>143</v>
      </c>
      <c r="E264" s="44" t="s">
        <v>42</v>
      </c>
      <c r="F264" s="44" t="s">
        <v>45</v>
      </c>
      <c r="G264" s="44" t="s">
        <v>86</v>
      </c>
      <c r="H264" s="44" t="s">
        <v>40</v>
      </c>
      <c r="I264" s="153">
        <f t="shared" si="34"/>
        <v>300</v>
      </c>
      <c r="J264" s="153">
        <f t="shared" si="31"/>
        <v>0</v>
      </c>
      <c r="K264" s="153">
        <f t="shared" si="34"/>
        <v>300</v>
      </c>
    </row>
    <row r="265" spans="1:12" ht="26.25" x14ac:dyDescent="0.25">
      <c r="A265" s="37" t="s">
        <v>33</v>
      </c>
      <c r="B265" s="44" t="s">
        <v>80</v>
      </c>
      <c r="C265" s="44" t="s">
        <v>38</v>
      </c>
      <c r="D265" s="44" t="s">
        <v>143</v>
      </c>
      <c r="E265" s="44" t="s">
        <v>42</v>
      </c>
      <c r="F265" s="44" t="s">
        <v>45</v>
      </c>
      <c r="G265" s="44" t="s">
        <v>86</v>
      </c>
      <c r="H265" s="44" t="s">
        <v>107</v>
      </c>
      <c r="I265" s="153">
        <f>I266</f>
        <v>300</v>
      </c>
      <c r="J265" s="153">
        <f t="shared" si="31"/>
        <v>0</v>
      </c>
      <c r="K265" s="153">
        <f>K266</f>
        <v>300</v>
      </c>
    </row>
    <row r="266" spans="1:12" ht="26.25" x14ac:dyDescent="0.25">
      <c r="A266" s="37" t="s">
        <v>192</v>
      </c>
      <c r="B266" s="44" t="s">
        <v>80</v>
      </c>
      <c r="C266" s="44" t="s">
        <v>38</v>
      </c>
      <c r="D266" s="44" t="s">
        <v>143</v>
      </c>
      <c r="E266" s="44" t="s">
        <v>42</v>
      </c>
      <c r="F266" s="44" t="s">
        <v>45</v>
      </c>
      <c r="G266" s="44" t="s">
        <v>86</v>
      </c>
      <c r="H266" s="44" t="s">
        <v>193</v>
      </c>
      <c r="I266" s="153">
        <v>300</v>
      </c>
      <c r="J266" s="153">
        <f t="shared" si="31"/>
        <v>0</v>
      </c>
      <c r="K266" s="153">
        <v>300</v>
      </c>
    </row>
    <row r="267" spans="1:12" x14ac:dyDescent="0.25">
      <c r="A267" s="73" t="s">
        <v>35</v>
      </c>
      <c r="B267" s="87"/>
      <c r="C267" s="87"/>
      <c r="D267" s="44"/>
      <c r="E267" s="44"/>
      <c r="F267" s="44"/>
      <c r="G267" s="44"/>
      <c r="H267" s="87"/>
      <c r="I267" s="152">
        <f>I10+I73+I79+I103+I174+I260+I253+I240</f>
        <v>81224.499999999985</v>
      </c>
      <c r="J267" s="152">
        <f t="shared" si="31"/>
        <v>-2216.9999999999854</v>
      </c>
      <c r="K267" s="152">
        <f>K10+K73+K79+K103+K174+K260+K253+K240</f>
        <v>79007.5</v>
      </c>
    </row>
    <row r="268" spans="1:12" x14ac:dyDescent="0.25">
      <c r="I268" s="27"/>
      <c r="K268" s="4"/>
      <c r="L268" s="27"/>
    </row>
    <row r="269" spans="1:12" x14ac:dyDescent="0.25">
      <c r="K269" s="27"/>
      <c r="L269" s="27"/>
    </row>
  </sheetData>
  <autoFilter ref="A9:L267"/>
  <mergeCells count="13">
    <mergeCell ref="A7:A8"/>
    <mergeCell ref="K7:K8"/>
    <mergeCell ref="B7:B8"/>
    <mergeCell ref="C7:C8"/>
    <mergeCell ref="D7:G7"/>
    <mergeCell ref="H7:H8"/>
    <mergeCell ref="I7:I8"/>
    <mergeCell ref="J7:J8"/>
    <mergeCell ref="J1:K1"/>
    <mergeCell ref="A2:A3"/>
    <mergeCell ref="E2:K3"/>
    <mergeCell ref="A6:K6"/>
    <mergeCell ref="A4:K4"/>
  </mergeCells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5"/>
  <sheetViews>
    <sheetView workbookViewId="0">
      <selection activeCell="G15" sqref="G15"/>
    </sheetView>
  </sheetViews>
  <sheetFormatPr defaultRowHeight="15" x14ac:dyDescent="0.25"/>
  <cols>
    <col min="1" max="1" width="41" customWidth="1"/>
    <col min="2" max="2" width="5" bestFit="1" customWidth="1"/>
    <col min="3" max="3" width="4.42578125" bestFit="1" customWidth="1"/>
    <col min="4" max="4" width="5.28515625" customWidth="1"/>
    <col min="5" max="5" width="7.42578125" customWidth="1"/>
    <col min="6" max="6" width="6.5703125" customWidth="1"/>
    <col min="7" max="7" width="10.5703125" customWidth="1"/>
    <col min="8" max="8" width="8.140625" customWidth="1"/>
    <col min="9" max="9" width="9.85546875" customWidth="1"/>
  </cols>
  <sheetData>
    <row r="1" spans="1:9" x14ac:dyDescent="0.25">
      <c r="G1" s="174" t="s">
        <v>183</v>
      </c>
      <c r="H1" s="182"/>
      <c r="I1" s="182"/>
    </row>
    <row r="2" spans="1:9" ht="49.5" customHeight="1" x14ac:dyDescent="0.25">
      <c r="A2" s="1"/>
      <c r="B2" s="174"/>
      <c r="C2" s="182"/>
      <c r="D2" s="182"/>
      <c r="E2" s="174" t="s">
        <v>208</v>
      </c>
      <c r="F2" s="182"/>
      <c r="G2" s="182"/>
      <c r="H2" s="182"/>
      <c r="I2" s="182"/>
    </row>
    <row r="3" spans="1:9" ht="66" customHeight="1" x14ac:dyDescent="0.25">
      <c r="A3" s="185" t="s">
        <v>207</v>
      </c>
      <c r="B3" s="182"/>
      <c r="C3" s="182"/>
      <c r="D3" s="182"/>
      <c r="E3" s="170"/>
      <c r="F3" s="170"/>
      <c r="G3" s="170"/>
      <c r="H3" s="170"/>
      <c r="I3" s="170"/>
    </row>
    <row r="5" spans="1:9" x14ac:dyDescent="0.25">
      <c r="A5" s="183" t="s">
        <v>0</v>
      </c>
      <c r="B5" s="184"/>
      <c r="C5" s="184"/>
      <c r="D5" s="184"/>
      <c r="E5" s="170"/>
      <c r="F5" s="170"/>
      <c r="G5" s="170"/>
      <c r="H5" s="170"/>
      <c r="I5" s="170"/>
    </row>
    <row r="6" spans="1:9" ht="26.25" customHeight="1" x14ac:dyDescent="0.25">
      <c r="A6" s="177" t="s">
        <v>1</v>
      </c>
      <c r="B6" s="179" t="s">
        <v>4</v>
      </c>
      <c r="C6" s="179"/>
      <c r="D6" s="179"/>
      <c r="E6" s="179"/>
      <c r="F6" s="180" t="s">
        <v>5</v>
      </c>
      <c r="G6" s="172" t="s">
        <v>179</v>
      </c>
      <c r="H6" s="172" t="s">
        <v>180</v>
      </c>
      <c r="I6" s="166" t="s">
        <v>181</v>
      </c>
    </row>
    <row r="7" spans="1:9" ht="28.5" customHeight="1" x14ac:dyDescent="0.25">
      <c r="A7" s="177"/>
      <c r="B7" s="13" t="s">
        <v>6</v>
      </c>
      <c r="C7" s="13" t="s">
        <v>7</v>
      </c>
      <c r="D7" s="13" t="s">
        <v>103</v>
      </c>
      <c r="E7" s="13" t="s">
        <v>8</v>
      </c>
      <c r="F7" s="181"/>
      <c r="G7" s="173"/>
      <c r="H7" s="173"/>
      <c r="I7" s="166"/>
    </row>
    <row r="8" spans="1:9" x14ac:dyDescent="0.25">
      <c r="A8" s="15">
        <v>1</v>
      </c>
      <c r="B8" s="16" t="s">
        <v>50</v>
      </c>
      <c r="C8" s="16" t="s">
        <v>58</v>
      </c>
      <c r="D8" s="16">
        <v>4</v>
      </c>
      <c r="E8" s="16">
        <v>5</v>
      </c>
      <c r="F8" s="16">
        <v>6</v>
      </c>
      <c r="G8" s="35" t="s">
        <v>184</v>
      </c>
      <c r="H8" s="35" t="s">
        <v>134</v>
      </c>
      <c r="I8" s="16" t="s">
        <v>108</v>
      </c>
    </row>
    <row r="9" spans="1:9" s="6" customFormat="1" ht="39" x14ac:dyDescent="0.25">
      <c r="A9" s="50" t="s">
        <v>178</v>
      </c>
      <c r="B9" s="42" t="s">
        <v>139</v>
      </c>
      <c r="C9" s="42" t="s">
        <v>42</v>
      </c>
      <c r="D9" s="42" t="s">
        <v>39</v>
      </c>
      <c r="E9" s="42" t="s">
        <v>68</v>
      </c>
      <c r="F9" s="42" t="s">
        <v>40</v>
      </c>
      <c r="G9" s="152">
        <f>G10+G17</f>
        <v>2535.9</v>
      </c>
      <c r="H9" s="152">
        <f>I9-G9</f>
        <v>40.700000000000273</v>
      </c>
      <c r="I9" s="152">
        <f>I10+I17</f>
        <v>2576.6000000000004</v>
      </c>
    </row>
    <row r="10" spans="1:9" s="7" customFormat="1" ht="39" x14ac:dyDescent="0.25">
      <c r="A10" s="37" t="s">
        <v>140</v>
      </c>
      <c r="B10" s="44" t="s">
        <v>139</v>
      </c>
      <c r="C10" s="44" t="s">
        <v>42</v>
      </c>
      <c r="D10" s="44" t="s">
        <v>38</v>
      </c>
      <c r="E10" s="44" t="s">
        <v>68</v>
      </c>
      <c r="F10" s="44" t="s">
        <v>40</v>
      </c>
      <c r="G10" s="153">
        <f>G11+G14</f>
        <v>504.3</v>
      </c>
      <c r="H10" s="153">
        <f t="shared" ref="H10:H90" si="0">I10-G10</f>
        <v>-50</v>
      </c>
      <c r="I10" s="153">
        <f>I11+I14</f>
        <v>454.3</v>
      </c>
    </row>
    <row r="11" spans="1:9" ht="39" x14ac:dyDescent="0.25">
      <c r="A11" s="49" t="s">
        <v>128</v>
      </c>
      <c r="B11" s="44" t="s">
        <v>139</v>
      </c>
      <c r="C11" s="44" t="s">
        <v>42</v>
      </c>
      <c r="D11" s="44" t="s">
        <v>38</v>
      </c>
      <c r="E11" s="44" t="s">
        <v>79</v>
      </c>
      <c r="F11" s="44" t="s">
        <v>40</v>
      </c>
      <c r="G11" s="153">
        <f>G12</f>
        <v>500</v>
      </c>
      <c r="H11" s="153">
        <f t="shared" si="0"/>
        <v>-50</v>
      </c>
      <c r="I11" s="153">
        <f>I12</f>
        <v>450</v>
      </c>
    </row>
    <row r="12" spans="1:9" ht="26.25" x14ac:dyDescent="0.25">
      <c r="A12" s="37" t="s">
        <v>105</v>
      </c>
      <c r="B12" s="44" t="s">
        <v>139</v>
      </c>
      <c r="C12" s="44" t="s">
        <v>42</v>
      </c>
      <c r="D12" s="44" t="s">
        <v>38</v>
      </c>
      <c r="E12" s="44" t="s">
        <v>79</v>
      </c>
      <c r="F12" s="44" t="s">
        <v>51</v>
      </c>
      <c r="G12" s="153">
        <f>G13</f>
        <v>500</v>
      </c>
      <c r="H12" s="153">
        <f t="shared" si="0"/>
        <v>-50</v>
      </c>
      <c r="I12" s="153">
        <f>I13</f>
        <v>450</v>
      </c>
    </row>
    <row r="13" spans="1:9" ht="39" x14ac:dyDescent="0.25">
      <c r="A13" s="37" t="s">
        <v>65</v>
      </c>
      <c r="B13" s="25" t="s">
        <v>139</v>
      </c>
      <c r="C13" s="25" t="s">
        <v>42</v>
      </c>
      <c r="D13" s="25" t="s">
        <v>38</v>
      </c>
      <c r="E13" s="25" t="s">
        <v>79</v>
      </c>
      <c r="F13" s="25" t="s">
        <v>52</v>
      </c>
      <c r="G13" s="153">
        <v>500</v>
      </c>
      <c r="H13" s="153">
        <f t="shared" si="0"/>
        <v>-50</v>
      </c>
      <c r="I13" s="153">
        <v>450</v>
      </c>
    </row>
    <row r="14" spans="1:9" ht="64.5" x14ac:dyDescent="0.25">
      <c r="A14" s="49" t="s">
        <v>190</v>
      </c>
      <c r="B14" s="28" t="s">
        <v>139</v>
      </c>
      <c r="C14" s="28" t="s">
        <v>42</v>
      </c>
      <c r="D14" s="28" t="s">
        <v>38</v>
      </c>
      <c r="E14" s="71" t="s">
        <v>191</v>
      </c>
      <c r="F14" s="71" t="s">
        <v>40</v>
      </c>
      <c r="G14" s="153">
        <f t="shared" ref="G14:I14" si="1">G15</f>
        <v>4.3</v>
      </c>
      <c r="H14" s="153">
        <f t="shared" si="0"/>
        <v>0</v>
      </c>
      <c r="I14" s="153">
        <f t="shared" si="1"/>
        <v>4.3</v>
      </c>
    </row>
    <row r="15" spans="1:9" ht="26.25" x14ac:dyDescent="0.25">
      <c r="A15" s="37" t="s">
        <v>105</v>
      </c>
      <c r="B15" s="28" t="s">
        <v>139</v>
      </c>
      <c r="C15" s="28" t="s">
        <v>42</v>
      </c>
      <c r="D15" s="28" t="s">
        <v>38</v>
      </c>
      <c r="E15" s="71" t="s">
        <v>191</v>
      </c>
      <c r="F15" s="71" t="s">
        <v>51</v>
      </c>
      <c r="G15" s="153">
        <f>G16</f>
        <v>4.3</v>
      </c>
      <c r="H15" s="153">
        <f t="shared" si="0"/>
        <v>0</v>
      </c>
      <c r="I15" s="153">
        <f>I16</f>
        <v>4.3</v>
      </c>
    </row>
    <row r="16" spans="1:9" s="6" customFormat="1" ht="39" x14ac:dyDescent="0.25">
      <c r="A16" s="37" t="s">
        <v>65</v>
      </c>
      <c r="B16" s="28" t="s">
        <v>139</v>
      </c>
      <c r="C16" s="28" t="s">
        <v>42</v>
      </c>
      <c r="D16" s="28" t="s">
        <v>38</v>
      </c>
      <c r="E16" s="71" t="s">
        <v>191</v>
      </c>
      <c r="F16" s="71" t="s">
        <v>52</v>
      </c>
      <c r="G16" s="153">
        <v>4.3</v>
      </c>
      <c r="H16" s="153">
        <f t="shared" si="0"/>
        <v>0</v>
      </c>
      <c r="I16" s="153">
        <v>4.3</v>
      </c>
    </row>
    <row r="17" spans="1:9" s="7" customFormat="1" ht="39" x14ac:dyDescent="0.25">
      <c r="A17" s="37" t="s">
        <v>141</v>
      </c>
      <c r="B17" s="25" t="s">
        <v>139</v>
      </c>
      <c r="C17" s="25" t="s">
        <v>42</v>
      </c>
      <c r="D17" s="25" t="s">
        <v>41</v>
      </c>
      <c r="E17" s="25" t="s">
        <v>68</v>
      </c>
      <c r="F17" s="25" t="s">
        <v>40</v>
      </c>
      <c r="G17" s="153">
        <f t="shared" ref="G17:I18" si="2">G18</f>
        <v>2031.6</v>
      </c>
      <c r="H17" s="153">
        <f t="shared" si="0"/>
        <v>90.700000000000273</v>
      </c>
      <c r="I17" s="153">
        <f t="shared" si="2"/>
        <v>2122.3000000000002</v>
      </c>
    </row>
    <row r="18" spans="1:9" ht="39" x14ac:dyDescent="0.25">
      <c r="A18" s="49" t="s">
        <v>128</v>
      </c>
      <c r="B18" s="44" t="s">
        <v>139</v>
      </c>
      <c r="C18" s="44" t="s">
        <v>42</v>
      </c>
      <c r="D18" s="44" t="s">
        <v>41</v>
      </c>
      <c r="E18" s="44" t="s">
        <v>79</v>
      </c>
      <c r="F18" s="44" t="s">
        <v>40</v>
      </c>
      <c r="G18" s="153">
        <f t="shared" si="2"/>
        <v>2031.6</v>
      </c>
      <c r="H18" s="153">
        <f t="shared" si="0"/>
        <v>90.700000000000273</v>
      </c>
      <c r="I18" s="153">
        <f t="shared" si="2"/>
        <v>2122.3000000000002</v>
      </c>
    </row>
    <row r="19" spans="1:9" ht="26.25" x14ac:dyDescent="0.25">
      <c r="A19" s="37" t="s">
        <v>105</v>
      </c>
      <c r="B19" s="44" t="s">
        <v>139</v>
      </c>
      <c r="C19" s="44" t="s">
        <v>42</v>
      </c>
      <c r="D19" s="44" t="s">
        <v>41</v>
      </c>
      <c r="E19" s="44" t="s">
        <v>79</v>
      </c>
      <c r="F19" s="44" t="s">
        <v>51</v>
      </c>
      <c r="G19" s="153">
        <f>G20</f>
        <v>2031.6</v>
      </c>
      <c r="H19" s="153">
        <f t="shared" si="0"/>
        <v>90.700000000000273</v>
      </c>
      <c r="I19" s="153">
        <f>I20</f>
        <v>2122.3000000000002</v>
      </c>
    </row>
    <row r="20" spans="1:9" ht="39" x14ac:dyDescent="0.25">
      <c r="A20" s="37" t="s">
        <v>65</v>
      </c>
      <c r="B20" s="28" t="s">
        <v>139</v>
      </c>
      <c r="C20" s="28" t="s">
        <v>42</v>
      </c>
      <c r="D20" s="28" t="s">
        <v>41</v>
      </c>
      <c r="E20" s="28" t="s">
        <v>79</v>
      </c>
      <c r="F20" s="28" t="s">
        <v>52</v>
      </c>
      <c r="G20" s="153">
        <v>2031.6</v>
      </c>
      <c r="H20" s="153">
        <f t="shared" si="0"/>
        <v>90.700000000000273</v>
      </c>
      <c r="I20" s="153">
        <v>2122.3000000000002</v>
      </c>
    </row>
    <row r="21" spans="1:9" s="129" customFormat="1" ht="38.25" x14ac:dyDescent="0.25">
      <c r="A21" s="89" t="s">
        <v>340</v>
      </c>
      <c r="B21" s="31" t="s">
        <v>341</v>
      </c>
      <c r="C21" s="31" t="s">
        <v>42</v>
      </c>
      <c r="D21" s="31" t="s">
        <v>39</v>
      </c>
      <c r="E21" s="31" t="s">
        <v>68</v>
      </c>
      <c r="F21" s="31" t="s">
        <v>40</v>
      </c>
      <c r="G21" s="153">
        <f t="shared" ref="G21:I24" si="3">G22</f>
        <v>4445.7</v>
      </c>
      <c r="H21" s="153">
        <f t="shared" si="0"/>
        <v>0</v>
      </c>
      <c r="I21" s="153">
        <f t="shared" si="3"/>
        <v>4445.7</v>
      </c>
    </row>
    <row r="22" spans="1:9" s="129" customFormat="1" ht="25.5" x14ac:dyDescent="0.25">
      <c r="A22" s="78" t="s">
        <v>342</v>
      </c>
      <c r="B22" s="71" t="s">
        <v>341</v>
      </c>
      <c r="C22" s="71" t="s">
        <v>44</v>
      </c>
      <c r="D22" s="71" t="s">
        <v>39</v>
      </c>
      <c r="E22" s="28" t="s">
        <v>68</v>
      </c>
      <c r="F22" s="28" t="s">
        <v>40</v>
      </c>
      <c r="G22" s="153">
        <f t="shared" si="3"/>
        <v>4445.7</v>
      </c>
      <c r="H22" s="153">
        <f t="shared" si="0"/>
        <v>0</v>
      </c>
      <c r="I22" s="153">
        <f t="shared" si="3"/>
        <v>4445.7</v>
      </c>
    </row>
    <row r="23" spans="1:9" s="129" customFormat="1" ht="38.25" x14ac:dyDescent="0.25">
      <c r="A23" s="142" t="s">
        <v>343</v>
      </c>
      <c r="B23" s="71" t="s">
        <v>341</v>
      </c>
      <c r="C23" s="71" t="s">
        <v>44</v>
      </c>
      <c r="D23" s="71" t="s">
        <v>344</v>
      </c>
      <c r="E23" s="28" t="s">
        <v>68</v>
      </c>
      <c r="F23" s="28" t="s">
        <v>40</v>
      </c>
      <c r="G23" s="153">
        <f>G24+G27+G30</f>
        <v>4445.7</v>
      </c>
      <c r="H23" s="153">
        <f t="shared" si="0"/>
        <v>0</v>
      </c>
      <c r="I23" s="153">
        <f>I24+I27+I30</f>
        <v>4445.7</v>
      </c>
    </row>
    <row r="24" spans="1:9" s="129" customFormat="1" ht="25.5" x14ac:dyDescent="0.25">
      <c r="A24" s="142" t="s">
        <v>345</v>
      </c>
      <c r="B24" s="71" t="s">
        <v>341</v>
      </c>
      <c r="C24" s="71" t="s">
        <v>44</v>
      </c>
      <c r="D24" s="71" t="s">
        <v>344</v>
      </c>
      <c r="E24" s="71" t="s">
        <v>346</v>
      </c>
      <c r="F24" s="71" t="s">
        <v>40</v>
      </c>
      <c r="G24" s="153">
        <f t="shared" si="3"/>
        <v>4000</v>
      </c>
      <c r="H24" s="153">
        <f t="shared" si="0"/>
        <v>0</v>
      </c>
      <c r="I24" s="153">
        <f t="shared" si="3"/>
        <v>4000</v>
      </c>
    </row>
    <row r="25" spans="1:9" s="129" customFormat="1" ht="25.5" x14ac:dyDescent="0.25">
      <c r="A25" s="45" t="s">
        <v>105</v>
      </c>
      <c r="B25" s="71" t="s">
        <v>341</v>
      </c>
      <c r="C25" s="71" t="s">
        <v>44</v>
      </c>
      <c r="D25" s="71" t="s">
        <v>344</v>
      </c>
      <c r="E25" s="71" t="s">
        <v>346</v>
      </c>
      <c r="F25" s="71" t="s">
        <v>51</v>
      </c>
      <c r="G25" s="153">
        <f>G26</f>
        <v>4000</v>
      </c>
      <c r="H25" s="153">
        <f t="shared" si="0"/>
        <v>0</v>
      </c>
      <c r="I25" s="153">
        <f>I26</f>
        <v>4000</v>
      </c>
    </row>
    <row r="26" spans="1:9" s="129" customFormat="1" ht="39" x14ac:dyDescent="0.25">
      <c r="A26" s="49" t="s">
        <v>65</v>
      </c>
      <c r="B26" s="71" t="s">
        <v>341</v>
      </c>
      <c r="C26" s="71" t="s">
        <v>44</v>
      </c>
      <c r="D26" s="71" t="s">
        <v>344</v>
      </c>
      <c r="E26" s="71" t="s">
        <v>346</v>
      </c>
      <c r="F26" s="71" t="s">
        <v>52</v>
      </c>
      <c r="G26" s="153">
        <f>3046.4+953.6</f>
        <v>4000</v>
      </c>
      <c r="H26" s="153">
        <f t="shared" si="0"/>
        <v>0</v>
      </c>
      <c r="I26" s="153">
        <f>3046.4+953.6</f>
        <v>4000</v>
      </c>
    </row>
    <row r="27" spans="1:9" s="129" customFormat="1" ht="38.25" x14ac:dyDescent="0.25">
      <c r="A27" s="142" t="s">
        <v>347</v>
      </c>
      <c r="B27" s="71" t="s">
        <v>341</v>
      </c>
      <c r="C27" s="71" t="s">
        <v>44</v>
      </c>
      <c r="D27" s="71" t="s">
        <v>344</v>
      </c>
      <c r="E27" s="71" t="s">
        <v>348</v>
      </c>
      <c r="F27" s="71" t="s">
        <v>40</v>
      </c>
      <c r="G27" s="153">
        <f>G28</f>
        <v>444.5</v>
      </c>
      <c r="H27" s="153">
        <f t="shared" si="0"/>
        <v>0</v>
      </c>
      <c r="I27" s="153">
        <f>I28</f>
        <v>444.5</v>
      </c>
    </row>
    <row r="28" spans="1:9" s="129" customFormat="1" ht="25.5" x14ac:dyDescent="0.25">
      <c r="A28" s="45" t="s">
        <v>105</v>
      </c>
      <c r="B28" s="71" t="s">
        <v>341</v>
      </c>
      <c r="C28" s="71" t="s">
        <v>44</v>
      </c>
      <c r="D28" s="71" t="s">
        <v>344</v>
      </c>
      <c r="E28" s="71" t="s">
        <v>346</v>
      </c>
      <c r="F28" s="71" t="s">
        <v>51</v>
      </c>
      <c r="G28" s="153">
        <f>G29</f>
        <v>444.5</v>
      </c>
      <c r="H28" s="153">
        <f t="shared" si="0"/>
        <v>0</v>
      </c>
      <c r="I28" s="153">
        <f>I29</f>
        <v>444.5</v>
      </c>
    </row>
    <row r="29" spans="1:9" s="129" customFormat="1" ht="39" x14ac:dyDescent="0.25">
      <c r="A29" s="49" t="s">
        <v>65</v>
      </c>
      <c r="B29" s="71" t="s">
        <v>341</v>
      </c>
      <c r="C29" s="71" t="s">
        <v>44</v>
      </c>
      <c r="D29" s="71" t="s">
        <v>344</v>
      </c>
      <c r="E29" s="71" t="s">
        <v>348</v>
      </c>
      <c r="F29" s="71" t="s">
        <v>52</v>
      </c>
      <c r="G29" s="153">
        <f>338.5+106</f>
        <v>444.5</v>
      </c>
      <c r="H29" s="153">
        <f t="shared" si="0"/>
        <v>0</v>
      </c>
      <c r="I29" s="153">
        <f>338.5+106</f>
        <v>444.5</v>
      </c>
    </row>
    <row r="30" spans="1:9" s="129" customFormat="1" ht="39" x14ac:dyDescent="0.25">
      <c r="A30" s="49" t="s">
        <v>128</v>
      </c>
      <c r="B30" s="71" t="s">
        <v>341</v>
      </c>
      <c r="C30" s="71" t="s">
        <v>44</v>
      </c>
      <c r="D30" s="71" t="s">
        <v>344</v>
      </c>
      <c r="E30" s="71" t="s">
        <v>79</v>
      </c>
      <c r="F30" s="71" t="s">
        <v>40</v>
      </c>
      <c r="G30" s="153">
        <f>G31</f>
        <v>1.2</v>
      </c>
      <c r="H30" s="153">
        <f t="shared" si="0"/>
        <v>0</v>
      </c>
      <c r="I30" s="153">
        <f>I31</f>
        <v>1.2</v>
      </c>
    </row>
    <row r="31" spans="1:9" s="129" customFormat="1" ht="25.5" x14ac:dyDescent="0.25">
      <c r="A31" s="45" t="s">
        <v>105</v>
      </c>
      <c r="B31" s="71" t="s">
        <v>341</v>
      </c>
      <c r="C31" s="71" t="s">
        <v>44</v>
      </c>
      <c r="D31" s="71" t="s">
        <v>344</v>
      </c>
      <c r="E31" s="71" t="s">
        <v>346</v>
      </c>
      <c r="F31" s="71" t="s">
        <v>51</v>
      </c>
      <c r="G31" s="153">
        <f>G32</f>
        <v>1.2</v>
      </c>
      <c r="H31" s="153">
        <f t="shared" si="0"/>
        <v>0</v>
      </c>
      <c r="I31" s="153">
        <f>I32</f>
        <v>1.2</v>
      </c>
    </row>
    <row r="32" spans="1:9" s="129" customFormat="1" ht="39" x14ac:dyDescent="0.25">
      <c r="A32" s="49" t="s">
        <v>65</v>
      </c>
      <c r="B32" s="71" t="s">
        <v>341</v>
      </c>
      <c r="C32" s="71" t="s">
        <v>44</v>
      </c>
      <c r="D32" s="71" t="s">
        <v>344</v>
      </c>
      <c r="E32" s="71" t="s">
        <v>79</v>
      </c>
      <c r="F32" s="71" t="s">
        <v>52</v>
      </c>
      <c r="G32" s="153">
        <v>1.2</v>
      </c>
      <c r="H32" s="153">
        <f t="shared" si="0"/>
        <v>0</v>
      </c>
      <c r="I32" s="153">
        <v>1.2</v>
      </c>
    </row>
    <row r="33" spans="1:9" ht="39" x14ac:dyDescent="0.25">
      <c r="A33" s="41" t="s">
        <v>142</v>
      </c>
      <c r="B33" s="42" t="s">
        <v>143</v>
      </c>
      <c r="C33" s="42" t="s">
        <v>42</v>
      </c>
      <c r="D33" s="42" t="s">
        <v>39</v>
      </c>
      <c r="E33" s="42" t="s">
        <v>68</v>
      </c>
      <c r="F33" s="42" t="s">
        <v>40</v>
      </c>
      <c r="G33" s="152">
        <f>G34+G46+G61+G65</f>
        <v>40354.699999999997</v>
      </c>
      <c r="H33" s="152">
        <f t="shared" si="0"/>
        <v>-794.79999999999563</v>
      </c>
      <c r="I33" s="152">
        <f>I34+I46+I61+I65</f>
        <v>39559.9</v>
      </c>
    </row>
    <row r="34" spans="1:9" ht="51.75" x14ac:dyDescent="0.25">
      <c r="A34" s="43" t="s">
        <v>117</v>
      </c>
      <c r="B34" s="44" t="s">
        <v>143</v>
      </c>
      <c r="C34" s="44" t="s">
        <v>42</v>
      </c>
      <c r="D34" s="44" t="s">
        <v>38</v>
      </c>
      <c r="E34" s="44" t="s">
        <v>68</v>
      </c>
      <c r="F34" s="44" t="s">
        <v>40</v>
      </c>
      <c r="G34" s="153">
        <f>G35+G43</f>
        <v>22674.399999999998</v>
      </c>
      <c r="H34" s="153">
        <f t="shared" si="0"/>
        <v>-342.89999999999782</v>
      </c>
      <c r="I34" s="153">
        <f>I35+I43</f>
        <v>22331.5</v>
      </c>
    </row>
    <row r="35" spans="1:9" ht="26.25" x14ac:dyDescent="0.25">
      <c r="A35" s="48" t="s">
        <v>73</v>
      </c>
      <c r="B35" s="44" t="s">
        <v>143</v>
      </c>
      <c r="C35" s="44" t="s">
        <v>42</v>
      </c>
      <c r="D35" s="44" t="s">
        <v>38</v>
      </c>
      <c r="E35" s="44" t="s">
        <v>74</v>
      </c>
      <c r="F35" s="44" t="s">
        <v>40</v>
      </c>
      <c r="G35" s="153">
        <f>G36+G38+G40</f>
        <v>22661.399999999998</v>
      </c>
      <c r="H35" s="153">
        <f t="shared" si="0"/>
        <v>-342.89999999999782</v>
      </c>
      <c r="I35" s="153">
        <f>I36+I38+I40</f>
        <v>22318.5</v>
      </c>
    </row>
    <row r="36" spans="1:9" ht="76.5" x14ac:dyDescent="0.25">
      <c r="A36" s="45" t="s">
        <v>104</v>
      </c>
      <c r="B36" s="44" t="s">
        <v>143</v>
      </c>
      <c r="C36" s="44" t="s">
        <v>42</v>
      </c>
      <c r="D36" s="44" t="s">
        <v>38</v>
      </c>
      <c r="E36" s="44" t="s">
        <v>74</v>
      </c>
      <c r="F36" s="44" t="s">
        <v>66</v>
      </c>
      <c r="G36" s="153">
        <f>G37</f>
        <v>22260.2</v>
      </c>
      <c r="H36" s="153">
        <f t="shared" si="0"/>
        <v>-434.70000000000073</v>
      </c>
      <c r="I36" s="153">
        <f>I37</f>
        <v>21825.5</v>
      </c>
    </row>
    <row r="37" spans="1:9" ht="25.5" x14ac:dyDescent="0.25">
      <c r="A37" s="45" t="s">
        <v>71</v>
      </c>
      <c r="B37" s="44" t="s">
        <v>143</v>
      </c>
      <c r="C37" s="44" t="s">
        <v>42</v>
      </c>
      <c r="D37" s="44" t="s">
        <v>38</v>
      </c>
      <c r="E37" s="44" t="s">
        <v>74</v>
      </c>
      <c r="F37" s="44" t="s">
        <v>72</v>
      </c>
      <c r="G37" s="153">
        <v>22260.2</v>
      </c>
      <c r="H37" s="153">
        <f t="shared" si="0"/>
        <v>-434.70000000000073</v>
      </c>
      <c r="I37" s="153">
        <v>21825.5</v>
      </c>
    </row>
    <row r="38" spans="1:9" ht="25.5" x14ac:dyDescent="0.25">
      <c r="A38" s="45" t="s">
        <v>105</v>
      </c>
      <c r="B38" s="44" t="s">
        <v>143</v>
      </c>
      <c r="C38" s="44" t="s">
        <v>42</v>
      </c>
      <c r="D38" s="44" t="s">
        <v>38</v>
      </c>
      <c r="E38" s="44" t="s">
        <v>74</v>
      </c>
      <c r="F38" s="44" t="s">
        <v>51</v>
      </c>
      <c r="G38" s="153">
        <f>G39</f>
        <v>167.6</v>
      </c>
      <c r="H38" s="153">
        <f t="shared" si="0"/>
        <v>-3.9000000000000057</v>
      </c>
      <c r="I38" s="153">
        <f>I39</f>
        <v>163.69999999999999</v>
      </c>
    </row>
    <row r="39" spans="1:9" ht="39" x14ac:dyDescent="0.25">
      <c r="A39" s="37" t="s">
        <v>65</v>
      </c>
      <c r="B39" s="44" t="s">
        <v>143</v>
      </c>
      <c r="C39" s="44" t="s">
        <v>42</v>
      </c>
      <c r="D39" s="44" t="s">
        <v>38</v>
      </c>
      <c r="E39" s="44" t="s">
        <v>74</v>
      </c>
      <c r="F39" s="44" t="s">
        <v>52</v>
      </c>
      <c r="G39" s="153">
        <v>167.6</v>
      </c>
      <c r="H39" s="153">
        <f t="shared" si="0"/>
        <v>-3.9000000000000057</v>
      </c>
      <c r="I39" s="153">
        <v>163.69999999999999</v>
      </c>
    </row>
    <row r="40" spans="1:9" s="6" customFormat="1" x14ac:dyDescent="0.25">
      <c r="A40" s="37" t="s">
        <v>12</v>
      </c>
      <c r="B40" s="44" t="s">
        <v>143</v>
      </c>
      <c r="C40" s="44" t="s">
        <v>42</v>
      </c>
      <c r="D40" s="44" t="s">
        <v>38</v>
      </c>
      <c r="E40" s="44" t="s">
        <v>74</v>
      </c>
      <c r="F40" s="44" t="s">
        <v>56</v>
      </c>
      <c r="G40" s="153">
        <f>G42+G41</f>
        <v>233.6</v>
      </c>
      <c r="H40" s="153">
        <f t="shared" si="0"/>
        <v>95.700000000000017</v>
      </c>
      <c r="I40" s="153">
        <f>I42+I41</f>
        <v>329.3</v>
      </c>
    </row>
    <row r="41" spans="1:9" s="6" customFormat="1" x14ac:dyDescent="0.25">
      <c r="A41" s="49" t="s">
        <v>339</v>
      </c>
      <c r="B41" s="44" t="s">
        <v>143</v>
      </c>
      <c r="C41" s="44" t="s">
        <v>42</v>
      </c>
      <c r="D41" s="44" t="s">
        <v>38</v>
      </c>
      <c r="E41" s="44" t="s">
        <v>74</v>
      </c>
      <c r="F41" s="44" t="s">
        <v>338</v>
      </c>
      <c r="G41" s="153">
        <v>200.6</v>
      </c>
      <c r="H41" s="153">
        <f t="shared" si="0"/>
        <v>-200.6</v>
      </c>
      <c r="I41" s="153">
        <v>0</v>
      </c>
    </row>
    <row r="42" spans="1:9" s="7" customFormat="1" x14ac:dyDescent="0.25">
      <c r="A42" s="49" t="s">
        <v>61</v>
      </c>
      <c r="B42" s="44" t="s">
        <v>143</v>
      </c>
      <c r="C42" s="44" t="s">
        <v>42</v>
      </c>
      <c r="D42" s="44" t="s">
        <v>38</v>
      </c>
      <c r="E42" s="44" t="s">
        <v>74</v>
      </c>
      <c r="F42" s="44" t="s">
        <v>75</v>
      </c>
      <c r="G42" s="153">
        <v>33</v>
      </c>
      <c r="H42" s="153">
        <f t="shared" si="0"/>
        <v>296.3</v>
      </c>
      <c r="I42" s="153">
        <v>329.3</v>
      </c>
    </row>
    <row r="43" spans="1:9" x14ac:dyDescent="0.25">
      <c r="A43" s="68" t="s">
        <v>25</v>
      </c>
      <c r="B43" s="25" t="s">
        <v>143</v>
      </c>
      <c r="C43" s="25" t="s">
        <v>42</v>
      </c>
      <c r="D43" s="25" t="s">
        <v>38</v>
      </c>
      <c r="E43" s="25" t="s">
        <v>95</v>
      </c>
      <c r="F43" s="44" t="s">
        <v>40</v>
      </c>
      <c r="G43" s="153">
        <f>G44</f>
        <v>13</v>
      </c>
      <c r="H43" s="153">
        <f t="shared" si="0"/>
        <v>0</v>
      </c>
      <c r="I43" s="153">
        <f>I44</f>
        <v>13</v>
      </c>
    </row>
    <row r="44" spans="1:9" ht="25.5" x14ac:dyDescent="0.25">
      <c r="A44" s="45" t="s">
        <v>105</v>
      </c>
      <c r="B44" s="25" t="s">
        <v>143</v>
      </c>
      <c r="C44" s="25" t="s">
        <v>42</v>
      </c>
      <c r="D44" s="25" t="s">
        <v>38</v>
      </c>
      <c r="E44" s="44" t="s">
        <v>95</v>
      </c>
      <c r="F44" s="44" t="s">
        <v>51</v>
      </c>
      <c r="G44" s="153">
        <f>G45</f>
        <v>13</v>
      </c>
      <c r="H44" s="153">
        <f t="shared" si="0"/>
        <v>0</v>
      </c>
      <c r="I44" s="153">
        <f>I45</f>
        <v>13</v>
      </c>
    </row>
    <row r="45" spans="1:9" ht="38.25" x14ac:dyDescent="0.25">
      <c r="A45" s="68" t="s">
        <v>65</v>
      </c>
      <c r="B45" s="25" t="s">
        <v>143</v>
      </c>
      <c r="C45" s="25" t="s">
        <v>42</v>
      </c>
      <c r="D45" s="25" t="s">
        <v>38</v>
      </c>
      <c r="E45" s="44" t="s">
        <v>95</v>
      </c>
      <c r="F45" s="44" t="s">
        <v>52</v>
      </c>
      <c r="G45" s="153">
        <v>13</v>
      </c>
      <c r="H45" s="153">
        <f t="shared" si="0"/>
        <v>0</v>
      </c>
      <c r="I45" s="153">
        <v>13</v>
      </c>
    </row>
    <row r="46" spans="1:9" s="6" customFormat="1" ht="64.5" x14ac:dyDescent="0.25">
      <c r="A46" s="49" t="s">
        <v>119</v>
      </c>
      <c r="B46" s="44" t="s">
        <v>143</v>
      </c>
      <c r="C46" s="44" t="s">
        <v>42</v>
      </c>
      <c r="D46" s="44" t="s">
        <v>41</v>
      </c>
      <c r="E46" s="44" t="s">
        <v>68</v>
      </c>
      <c r="F46" s="44" t="s">
        <v>40</v>
      </c>
      <c r="G46" s="153">
        <f>G47+G58+G54</f>
        <v>15111.299999999997</v>
      </c>
      <c r="H46" s="153">
        <f t="shared" si="0"/>
        <v>-342.29999999999927</v>
      </c>
      <c r="I46" s="153">
        <f>I47+I58+I54</f>
        <v>14768.999999999998</v>
      </c>
    </row>
    <row r="47" spans="1:9" s="6" customFormat="1" ht="26.25" x14ac:dyDescent="0.25">
      <c r="A47" s="49" t="s">
        <v>87</v>
      </c>
      <c r="B47" s="44" t="s">
        <v>143</v>
      </c>
      <c r="C47" s="44" t="s">
        <v>42</v>
      </c>
      <c r="D47" s="44" t="s">
        <v>41</v>
      </c>
      <c r="E47" s="44" t="s">
        <v>88</v>
      </c>
      <c r="F47" s="44" t="s">
        <v>40</v>
      </c>
      <c r="G47" s="153">
        <f>G48+G50+G52</f>
        <v>14744.499999999998</v>
      </c>
      <c r="H47" s="153">
        <f t="shared" si="0"/>
        <v>-342.29999999999927</v>
      </c>
      <c r="I47" s="153">
        <f>I48+I50+I52</f>
        <v>14402.199999999999</v>
      </c>
    </row>
    <row r="48" spans="1:9" s="6" customFormat="1" ht="76.5" x14ac:dyDescent="0.25">
      <c r="A48" s="45" t="s">
        <v>104</v>
      </c>
      <c r="B48" s="44" t="s">
        <v>143</v>
      </c>
      <c r="C48" s="44" t="s">
        <v>42</v>
      </c>
      <c r="D48" s="44" t="s">
        <v>41</v>
      </c>
      <c r="E48" s="44" t="s">
        <v>88</v>
      </c>
      <c r="F48" s="44" t="s">
        <v>66</v>
      </c>
      <c r="G48" s="153">
        <f>G49</f>
        <v>10571.3</v>
      </c>
      <c r="H48" s="153">
        <f t="shared" si="0"/>
        <v>-337.5</v>
      </c>
      <c r="I48" s="153">
        <f>I49</f>
        <v>10233.799999999999</v>
      </c>
    </row>
    <row r="49" spans="1:9" s="6" customFormat="1" ht="26.25" x14ac:dyDescent="0.25">
      <c r="A49" s="49" t="s">
        <v>17</v>
      </c>
      <c r="B49" s="44" t="s">
        <v>143</v>
      </c>
      <c r="C49" s="44" t="s">
        <v>42</v>
      </c>
      <c r="D49" s="44" t="s">
        <v>41</v>
      </c>
      <c r="E49" s="44" t="s">
        <v>88</v>
      </c>
      <c r="F49" s="44" t="s">
        <v>67</v>
      </c>
      <c r="G49" s="153">
        <v>10571.3</v>
      </c>
      <c r="H49" s="153">
        <f t="shared" si="0"/>
        <v>-337.5</v>
      </c>
      <c r="I49" s="153">
        <v>10233.799999999999</v>
      </c>
    </row>
    <row r="50" spans="1:9" s="6" customFormat="1" ht="25.5" x14ac:dyDescent="0.25">
      <c r="A50" s="45" t="s">
        <v>105</v>
      </c>
      <c r="B50" s="44" t="s">
        <v>143</v>
      </c>
      <c r="C50" s="44" t="s">
        <v>42</v>
      </c>
      <c r="D50" s="44" t="s">
        <v>41</v>
      </c>
      <c r="E50" s="44" t="s">
        <v>88</v>
      </c>
      <c r="F50" s="44" t="s">
        <v>51</v>
      </c>
      <c r="G50" s="153">
        <f>G51</f>
        <v>4058.9</v>
      </c>
      <c r="H50" s="153">
        <f t="shared" si="0"/>
        <v>0</v>
      </c>
      <c r="I50" s="153">
        <f>I51</f>
        <v>4058.9</v>
      </c>
    </row>
    <row r="51" spans="1:9" s="6" customFormat="1" ht="39" x14ac:dyDescent="0.25">
      <c r="A51" s="37" t="s">
        <v>65</v>
      </c>
      <c r="B51" s="44" t="s">
        <v>143</v>
      </c>
      <c r="C51" s="44" t="s">
        <v>42</v>
      </c>
      <c r="D51" s="44" t="s">
        <v>41</v>
      </c>
      <c r="E51" s="44" t="s">
        <v>88</v>
      </c>
      <c r="F51" s="44" t="s">
        <v>52</v>
      </c>
      <c r="G51" s="153">
        <v>4058.9</v>
      </c>
      <c r="H51" s="153">
        <f t="shared" si="0"/>
        <v>0</v>
      </c>
      <c r="I51" s="153">
        <v>4058.9</v>
      </c>
    </row>
    <row r="52" spans="1:9" s="6" customFormat="1" x14ac:dyDescent="0.25">
      <c r="A52" s="37" t="s">
        <v>12</v>
      </c>
      <c r="B52" s="44" t="s">
        <v>143</v>
      </c>
      <c r="C52" s="44" t="s">
        <v>42</v>
      </c>
      <c r="D52" s="44" t="s">
        <v>41</v>
      </c>
      <c r="E52" s="44" t="s">
        <v>88</v>
      </c>
      <c r="F52" s="44" t="s">
        <v>56</v>
      </c>
      <c r="G52" s="153">
        <f>G53</f>
        <v>114.3</v>
      </c>
      <c r="H52" s="153">
        <f t="shared" si="0"/>
        <v>-4.7999999999999972</v>
      </c>
      <c r="I52" s="153">
        <f>I53</f>
        <v>109.5</v>
      </c>
    </row>
    <row r="53" spans="1:9" s="6" customFormat="1" x14ac:dyDescent="0.25">
      <c r="A53" s="37" t="s">
        <v>61</v>
      </c>
      <c r="B53" s="44" t="s">
        <v>143</v>
      </c>
      <c r="C53" s="44" t="s">
        <v>42</v>
      </c>
      <c r="D53" s="44" t="s">
        <v>41</v>
      </c>
      <c r="E53" s="44" t="s">
        <v>88</v>
      </c>
      <c r="F53" s="44" t="s">
        <v>75</v>
      </c>
      <c r="G53" s="153">
        <v>114.3</v>
      </c>
      <c r="H53" s="153">
        <f t="shared" si="0"/>
        <v>-4.7999999999999972</v>
      </c>
      <c r="I53" s="153">
        <v>109.5</v>
      </c>
    </row>
    <row r="54" spans="1:9" s="6" customFormat="1" ht="64.5" x14ac:dyDescent="0.25">
      <c r="A54" s="49" t="s">
        <v>119</v>
      </c>
      <c r="B54" s="28" t="s">
        <v>143</v>
      </c>
      <c r="C54" s="28" t="s">
        <v>42</v>
      </c>
      <c r="D54" s="28" t="s">
        <v>41</v>
      </c>
      <c r="E54" s="28" t="s">
        <v>68</v>
      </c>
      <c r="F54" s="28" t="s">
        <v>40</v>
      </c>
      <c r="G54" s="153">
        <f t="shared" ref="G54:I55" si="4">G55</f>
        <v>200</v>
      </c>
      <c r="H54" s="153">
        <f t="shared" si="0"/>
        <v>0</v>
      </c>
      <c r="I54" s="153">
        <f t="shared" si="4"/>
        <v>200</v>
      </c>
    </row>
    <row r="55" spans="1:9" s="6" customFormat="1" ht="39" x14ac:dyDescent="0.25">
      <c r="A55" s="49" t="s">
        <v>359</v>
      </c>
      <c r="B55" s="28" t="s">
        <v>143</v>
      </c>
      <c r="C55" s="28" t="s">
        <v>42</v>
      </c>
      <c r="D55" s="28" t="s">
        <v>41</v>
      </c>
      <c r="E55" s="28" t="s">
        <v>360</v>
      </c>
      <c r="F55" s="28" t="s">
        <v>40</v>
      </c>
      <c r="G55" s="153">
        <f t="shared" si="4"/>
        <v>200</v>
      </c>
      <c r="H55" s="153">
        <f t="shared" si="0"/>
        <v>0</v>
      </c>
      <c r="I55" s="153">
        <f t="shared" si="4"/>
        <v>200</v>
      </c>
    </row>
    <row r="56" spans="1:9" s="6" customFormat="1" ht="26.25" x14ac:dyDescent="0.25">
      <c r="A56" s="37" t="s">
        <v>105</v>
      </c>
      <c r="B56" s="28" t="s">
        <v>143</v>
      </c>
      <c r="C56" s="28" t="s">
        <v>42</v>
      </c>
      <c r="D56" s="28" t="s">
        <v>41</v>
      </c>
      <c r="E56" s="28" t="s">
        <v>360</v>
      </c>
      <c r="F56" s="28" t="s">
        <v>51</v>
      </c>
      <c r="G56" s="153">
        <f>G57</f>
        <v>200</v>
      </c>
      <c r="H56" s="153">
        <f t="shared" si="0"/>
        <v>0</v>
      </c>
      <c r="I56" s="153">
        <f>I57</f>
        <v>200</v>
      </c>
    </row>
    <row r="57" spans="1:9" s="6" customFormat="1" ht="39" x14ac:dyDescent="0.25">
      <c r="A57" s="49" t="s">
        <v>65</v>
      </c>
      <c r="B57" s="28" t="s">
        <v>143</v>
      </c>
      <c r="C57" s="28" t="s">
        <v>42</v>
      </c>
      <c r="D57" s="28" t="s">
        <v>41</v>
      </c>
      <c r="E57" s="28" t="s">
        <v>360</v>
      </c>
      <c r="F57" s="28" t="s">
        <v>52</v>
      </c>
      <c r="G57" s="153">
        <v>200</v>
      </c>
      <c r="H57" s="153">
        <f t="shared" si="0"/>
        <v>0</v>
      </c>
      <c r="I57" s="153">
        <v>200</v>
      </c>
    </row>
    <row r="58" spans="1:9" s="6" customFormat="1" x14ac:dyDescent="0.25">
      <c r="A58" s="68" t="s">
        <v>25</v>
      </c>
      <c r="B58" s="25" t="s">
        <v>143</v>
      </c>
      <c r="C58" s="25" t="s">
        <v>42</v>
      </c>
      <c r="D58" s="25" t="s">
        <v>41</v>
      </c>
      <c r="E58" s="25" t="s">
        <v>95</v>
      </c>
      <c r="F58" s="44" t="s">
        <v>40</v>
      </c>
      <c r="G58" s="153">
        <f t="shared" ref="G58:I58" si="5">G59</f>
        <v>166.8</v>
      </c>
      <c r="H58" s="153">
        <f t="shared" si="0"/>
        <v>0</v>
      </c>
      <c r="I58" s="153">
        <f t="shared" si="5"/>
        <v>166.8</v>
      </c>
    </row>
    <row r="59" spans="1:9" s="6" customFormat="1" ht="25.5" x14ac:dyDescent="0.25">
      <c r="A59" s="45" t="s">
        <v>105</v>
      </c>
      <c r="B59" s="25" t="s">
        <v>143</v>
      </c>
      <c r="C59" s="25" t="s">
        <v>42</v>
      </c>
      <c r="D59" s="25" t="s">
        <v>41</v>
      </c>
      <c r="E59" s="44" t="s">
        <v>95</v>
      </c>
      <c r="F59" s="44" t="s">
        <v>51</v>
      </c>
      <c r="G59" s="153">
        <f>G60</f>
        <v>166.8</v>
      </c>
      <c r="H59" s="153">
        <f t="shared" si="0"/>
        <v>0</v>
      </c>
      <c r="I59" s="153">
        <f>I60</f>
        <v>166.8</v>
      </c>
    </row>
    <row r="60" spans="1:9" s="6" customFormat="1" ht="38.25" x14ac:dyDescent="0.25">
      <c r="A60" s="68" t="s">
        <v>65</v>
      </c>
      <c r="B60" s="25" t="s">
        <v>143</v>
      </c>
      <c r="C60" s="25" t="s">
        <v>42</v>
      </c>
      <c r="D60" s="25" t="s">
        <v>41</v>
      </c>
      <c r="E60" s="44" t="s">
        <v>95</v>
      </c>
      <c r="F60" s="44" t="s">
        <v>52</v>
      </c>
      <c r="G60" s="153">
        <v>166.8</v>
      </c>
      <c r="H60" s="153">
        <f t="shared" si="0"/>
        <v>0</v>
      </c>
      <c r="I60" s="153">
        <v>166.8</v>
      </c>
    </row>
    <row r="61" spans="1:9" s="6" customFormat="1" ht="39" x14ac:dyDescent="0.25">
      <c r="A61" s="43" t="s">
        <v>120</v>
      </c>
      <c r="B61" s="44" t="s">
        <v>143</v>
      </c>
      <c r="C61" s="44" t="s">
        <v>42</v>
      </c>
      <c r="D61" s="44" t="s">
        <v>45</v>
      </c>
      <c r="E61" s="44" t="s">
        <v>68</v>
      </c>
      <c r="F61" s="44" t="s">
        <v>40</v>
      </c>
      <c r="G61" s="153">
        <f t="shared" ref="G61:I62" si="6">G62</f>
        <v>300</v>
      </c>
      <c r="H61" s="153">
        <f t="shared" si="0"/>
        <v>0</v>
      </c>
      <c r="I61" s="153">
        <f t="shared" si="6"/>
        <v>300</v>
      </c>
    </row>
    <row r="62" spans="1:9" s="6" customFormat="1" ht="26.25" x14ac:dyDescent="0.25">
      <c r="A62" s="37" t="s">
        <v>16</v>
      </c>
      <c r="B62" s="44" t="s">
        <v>143</v>
      </c>
      <c r="C62" s="44" t="s">
        <v>42</v>
      </c>
      <c r="D62" s="44" t="s">
        <v>45</v>
      </c>
      <c r="E62" s="44" t="s">
        <v>86</v>
      </c>
      <c r="F62" s="44" t="s">
        <v>40</v>
      </c>
      <c r="G62" s="153">
        <f t="shared" si="6"/>
        <v>300</v>
      </c>
      <c r="H62" s="153">
        <f t="shared" si="0"/>
        <v>0</v>
      </c>
      <c r="I62" s="153">
        <f t="shared" si="6"/>
        <v>300</v>
      </c>
    </row>
    <row r="63" spans="1:9" s="6" customFormat="1" ht="26.25" x14ac:dyDescent="0.25">
      <c r="A63" s="37" t="s">
        <v>33</v>
      </c>
      <c r="B63" s="44" t="s">
        <v>143</v>
      </c>
      <c r="C63" s="44" t="s">
        <v>42</v>
      </c>
      <c r="D63" s="44" t="s">
        <v>45</v>
      </c>
      <c r="E63" s="44" t="s">
        <v>86</v>
      </c>
      <c r="F63" s="44" t="s">
        <v>107</v>
      </c>
      <c r="G63" s="153">
        <f>G64</f>
        <v>300</v>
      </c>
      <c r="H63" s="153">
        <f t="shared" si="0"/>
        <v>0</v>
      </c>
      <c r="I63" s="153">
        <f>I64</f>
        <v>300</v>
      </c>
    </row>
    <row r="64" spans="1:9" s="6" customFormat="1" ht="26.25" x14ac:dyDescent="0.25">
      <c r="A64" s="37" t="s">
        <v>192</v>
      </c>
      <c r="B64" s="44" t="s">
        <v>143</v>
      </c>
      <c r="C64" s="44" t="s">
        <v>42</v>
      </c>
      <c r="D64" s="44" t="s">
        <v>45</v>
      </c>
      <c r="E64" s="44" t="s">
        <v>86</v>
      </c>
      <c r="F64" s="44" t="s">
        <v>193</v>
      </c>
      <c r="G64" s="153">
        <v>300</v>
      </c>
      <c r="H64" s="153">
        <f t="shared" si="0"/>
        <v>0</v>
      </c>
      <c r="I64" s="153">
        <v>300</v>
      </c>
    </row>
    <row r="65" spans="1:9" s="6" customFormat="1" ht="39" x14ac:dyDescent="0.25">
      <c r="A65" s="43" t="s">
        <v>116</v>
      </c>
      <c r="B65" s="44" t="s">
        <v>143</v>
      </c>
      <c r="C65" s="44" t="s">
        <v>42</v>
      </c>
      <c r="D65" s="44" t="s">
        <v>43</v>
      </c>
      <c r="E65" s="44" t="s">
        <v>68</v>
      </c>
      <c r="F65" s="44" t="s">
        <v>40</v>
      </c>
      <c r="G65" s="153">
        <f t="shared" ref="G65:I65" si="7">G66</f>
        <v>2269</v>
      </c>
      <c r="H65" s="153">
        <f t="shared" si="0"/>
        <v>-109.59999999999991</v>
      </c>
      <c r="I65" s="153">
        <f t="shared" si="7"/>
        <v>2159.4</v>
      </c>
    </row>
    <row r="66" spans="1:9" s="6" customFormat="1" x14ac:dyDescent="0.25">
      <c r="A66" s="45" t="s">
        <v>69</v>
      </c>
      <c r="B66" s="44" t="s">
        <v>143</v>
      </c>
      <c r="C66" s="44" t="s">
        <v>42</v>
      </c>
      <c r="D66" s="44" t="s">
        <v>43</v>
      </c>
      <c r="E66" s="44" t="s">
        <v>70</v>
      </c>
      <c r="F66" s="44" t="s">
        <v>40</v>
      </c>
      <c r="G66" s="153">
        <f>G67</f>
        <v>2269</v>
      </c>
      <c r="H66" s="153">
        <f t="shared" si="0"/>
        <v>-109.59999999999991</v>
      </c>
      <c r="I66" s="153">
        <f>I67</f>
        <v>2159.4</v>
      </c>
    </row>
    <row r="67" spans="1:9" s="7" customFormat="1" ht="76.5" x14ac:dyDescent="0.25">
      <c r="A67" s="45" t="s">
        <v>104</v>
      </c>
      <c r="B67" s="44" t="s">
        <v>143</v>
      </c>
      <c r="C67" s="44" t="s">
        <v>42</v>
      </c>
      <c r="D67" s="44" t="s">
        <v>43</v>
      </c>
      <c r="E67" s="44" t="s">
        <v>70</v>
      </c>
      <c r="F67" s="44" t="s">
        <v>66</v>
      </c>
      <c r="G67" s="153">
        <f>G68</f>
        <v>2269</v>
      </c>
      <c r="H67" s="153">
        <f t="shared" si="0"/>
        <v>-109.59999999999991</v>
      </c>
      <c r="I67" s="153">
        <f>I68</f>
        <v>2159.4</v>
      </c>
    </row>
    <row r="68" spans="1:9" ht="25.5" x14ac:dyDescent="0.25">
      <c r="A68" s="45" t="s">
        <v>71</v>
      </c>
      <c r="B68" s="44" t="s">
        <v>143</v>
      </c>
      <c r="C68" s="44" t="s">
        <v>42</v>
      </c>
      <c r="D68" s="44" t="s">
        <v>43</v>
      </c>
      <c r="E68" s="44" t="s">
        <v>70</v>
      </c>
      <c r="F68" s="44" t="s">
        <v>72</v>
      </c>
      <c r="G68" s="153">
        <v>2269</v>
      </c>
      <c r="H68" s="153">
        <f t="shared" si="0"/>
        <v>-109.59999999999991</v>
      </c>
      <c r="I68" s="153">
        <v>2159.4</v>
      </c>
    </row>
    <row r="69" spans="1:9" ht="39" x14ac:dyDescent="0.25">
      <c r="A69" s="50" t="s">
        <v>176</v>
      </c>
      <c r="B69" s="31" t="s">
        <v>177</v>
      </c>
      <c r="C69" s="31" t="s">
        <v>42</v>
      </c>
      <c r="D69" s="31" t="s">
        <v>39</v>
      </c>
      <c r="E69" s="31" t="s">
        <v>68</v>
      </c>
      <c r="F69" s="31" t="s">
        <v>40</v>
      </c>
      <c r="G69" s="152">
        <f>G70</f>
        <v>100</v>
      </c>
      <c r="H69" s="152">
        <f t="shared" si="0"/>
        <v>17.5</v>
      </c>
      <c r="I69" s="152">
        <f>I70</f>
        <v>117.5</v>
      </c>
    </row>
    <row r="70" spans="1:9" ht="64.5" x14ac:dyDescent="0.25">
      <c r="A70" s="37" t="s">
        <v>132</v>
      </c>
      <c r="B70" s="28" t="s">
        <v>177</v>
      </c>
      <c r="C70" s="28" t="s">
        <v>42</v>
      </c>
      <c r="D70" s="28" t="s">
        <v>38</v>
      </c>
      <c r="E70" s="28" t="s">
        <v>68</v>
      </c>
      <c r="F70" s="28" t="s">
        <v>40</v>
      </c>
      <c r="G70" s="153">
        <f t="shared" ref="G70:I71" si="8">G71</f>
        <v>100</v>
      </c>
      <c r="H70" s="153">
        <f t="shared" si="0"/>
        <v>17.5</v>
      </c>
      <c r="I70" s="153">
        <f t="shared" si="8"/>
        <v>117.5</v>
      </c>
    </row>
    <row r="71" spans="1:9" s="6" customFormat="1" ht="26.25" x14ac:dyDescent="0.25">
      <c r="A71" s="37" t="s">
        <v>133</v>
      </c>
      <c r="B71" s="28" t="s">
        <v>177</v>
      </c>
      <c r="C71" s="28" t="s">
        <v>42</v>
      </c>
      <c r="D71" s="28" t="s">
        <v>38</v>
      </c>
      <c r="E71" s="28" t="s">
        <v>86</v>
      </c>
      <c r="F71" s="28" t="s">
        <v>40</v>
      </c>
      <c r="G71" s="153">
        <f t="shared" si="8"/>
        <v>100</v>
      </c>
      <c r="H71" s="153">
        <f t="shared" si="0"/>
        <v>17.5</v>
      </c>
      <c r="I71" s="153">
        <f t="shared" si="8"/>
        <v>117.5</v>
      </c>
    </row>
    <row r="72" spans="1:9" s="6" customFormat="1" ht="26.25" x14ac:dyDescent="0.25">
      <c r="A72" s="37" t="s">
        <v>105</v>
      </c>
      <c r="B72" s="28" t="s">
        <v>177</v>
      </c>
      <c r="C72" s="28" t="s">
        <v>42</v>
      </c>
      <c r="D72" s="28" t="s">
        <v>38</v>
      </c>
      <c r="E72" s="28" t="s">
        <v>86</v>
      </c>
      <c r="F72" s="28" t="s">
        <v>51</v>
      </c>
      <c r="G72" s="153">
        <f>G73</f>
        <v>100</v>
      </c>
      <c r="H72" s="153">
        <f t="shared" si="0"/>
        <v>17.5</v>
      </c>
      <c r="I72" s="153">
        <f>I73</f>
        <v>117.5</v>
      </c>
    </row>
    <row r="73" spans="1:9" s="6" customFormat="1" ht="39" x14ac:dyDescent="0.25">
      <c r="A73" s="49" t="s">
        <v>65</v>
      </c>
      <c r="B73" s="28" t="s">
        <v>177</v>
      </c>
      <c r="C73" s="28" t="s">
        <v>42</v>
      </c>
      <c r="D73" s="28" t="s">
        <v>38</v>
      </c>
      <c r="E73" s="28" t="s">
        <v>86</v>
      </c>
      <c r="F73" s="28" t="s">
        <v>52</v>
      </c>
      <c r="G73" s="153">
        <v>100</v>
      </c>
      <c r="H73" s="153">
        <f t="shared" si="0"/>
        <v>17.5</v>
      </c>
      <c r="I73" s="153">
        <v>117.5</v>
      </c>
    </row>
    <row r="74" spans="1:9" s="6" customFormat="1" ht="39" x14ac:dyDescent="0.25">
      <c r="A74" s="88" t="s">
        <v>161</v>
      </c>
      <c r="B74" s="42" t="s">
        <v>160</v>
      </c>
      <c r="C74" s="42" t="s">
        <v>42</v>
      </c>
      <c r="D74" s="42" t="s">
        <v>39</v>
      </c>
      <c r="E74" s="42" t="s">
        <v>68</v>
      </c>
      <c r="F74" s="42" t="s">
        <v>40</v>
      </c>
      <c r="G74" s="152">
        <f>G75+G82</f>
        <v>3637.5</v>
      </c>
      <c r="H74" s="152">
        <f t="shared" si="0"/>
        <v>-1287.5</v>
      </c>
      <c r="I74" s="152">
        <f>I75+I82</f>
        <v>2350</v>
      </c>
    </row>
    <row r="75" spans="1:9" s="6" customFormat="1" ht="51.75" x14ac:dyDescent="0.25">
      <c r="A75" s="64" t="s">
        <v>93</v>
      </c>
      <c r="B75" s="44" t="s">
        <v>160</v>
      </c>
      <c r="C75" s="44" t="s">
        <v>42</v>
      </c>
      <c r="D75" s="44" t="s">
        <v>38</v>
      </c>
      <c r="E75" s="44" t="s">
        <v>68</v>
      </c>
      <c r="F75" s="44" t="s">
        <v>40</v>
      </c>
      <c r="G75" s="153">
        <f>G79+G76</f>
        <v>3200</v>
      </c>
      <c r="H75" s="153">
        <f t="shared" si="0"/>
        <v>-1149.5</v>
      </c>
      <c r="I75" s="153">
        <f>I79+I76</f>
        <v>2050.5</v>
      </c>
    </row>
    <row r="76" spans="1:9" s="6" customFormat="1" ht="39" x14ac:dyDescent="0.25">
      <c r="A76" s="64" t="s">
        <v>162</v>
      </c>
      <c r="B76" s="44" t="s">
        <v>160</v>
      </c>
      <c r="C76" s="44" t="s">
        <v>42</v>
      </c>
      <c r="D76" s="44" t="s">
        <v>38</v>
      </c>
      <c r="E76" s="25" t="s">
        <v>110</v>
      </c>
      <c r="F76" s="44" t="s">
        <v>40</v>
      </c>
      <c r="G76" s="153">
        <f>G77</f>
        <v>2000</v>
      </c>
      <c r="H76" s="153">
        <f t="shared" si="0"/>
        <v>-1149.5</v>
      </c>
      <c r="I76" s="153">
        <f>I77</f>
        <v>850.5</v>
      </c>
    </row>
    <row r="77" spans="1:9" s="6" customFormat="1" ht="76.5" x14ac:dyDescent="0.25">
      <c r="A77" s="45" t="s">
        <v>104</v>
      </c>
      <c r="B77" s="44" t="s">
        <v>160</v>
      </c>
      <c r="C77" s="44" t="s">
        <v>42</v>
      </c>
      <c r="D77" s="44" t="s">
        <v>38</v>
      </c>
      <c r="E77" s="25" t="s">
        <v>110</v>
      </c>
      <c r="F77" s="44" t="s">
        <v>66</v>
      </c>
      <c r="G77" s="153">
        <f>G78</f>
        <v>2000</v>
      </c>
      <c r="H77" s="153">
        <f t="shared" si="0"/>
        <v>-1149.5</v>
      </c>
      <c r="I77" s="153">
        <f>I78</f>
        <v>850.5</v>
      </c>
    </row>
    <row r="78" spans="1:9" s="6" customFormat="1" ht="26.25" x14ac:dyDescent="0.25">
      <c r="A78" s="37" t="s">
        <v>17</v>
      </c>
      <c r="B78" s="44" t="s">
        <v>160</v>
      </c>
      <c r="C78" s="44" t="s">
        <v>42</v>
      </c>
      <c r="D78" s="44" t="s">
        <v>38</v>
      </c>
      <c r="E78" s="25" t="s">
        <v>110</v>
      </c>
      <c r="F78" s="44" t="s">
        <v>67</v>
      </c>
      <c r="G78" s="153">
        <v>2000</v>
      </c>
      <c r="H78" s="153">
        <f t="shared" si="0"/>
        <v>-1149.5</v>
      </c>
      <c r="I78" s="153">
        <v>850.5</v>
      </c>
    </row>
    <row r="79" spans="1:9" s="6" customFormat="1" ht="26.25" x14ac:dyDescent="0.25">
      <c r="A79" s="49" t="s">
        <v>163</v>
      </c>
      <c r="B79" s="44" t="s">
        <v>160</v>
      </c>
      <c r="C79" s="44" t="s">
        <v>42</v>
      </c>
      <c r="D79" s="44" t="s">
        <v>38</v>
      </c>
      <c r="E79" s="44" t="s">
        <v>124</v>
      </c>
      <c r="F79" s="44" t="s">
        <v>40</v>
      </c>
      <c r="G79" s="153">
        <f>G80</f>
        <v>1200</v>
      </c>
      <c r="H79" s="153">
        <f t="shared" si="0"/>
        <v>0</v>
      </c>
      <c r="I79" s="153">
        <f>I80</f>
        <v>1200</v>
      </c>
    </row>
    <row r="80" spans="1:9" s="6" customFormat="1" ht="76.5" x14ac:dyDescent="0.25">
      <c r="A80" s="45" t="s">
        <v>104</v>
      </c>
      <c r="B80" s="44" t="s">
        <v>160</v>
      </c>
      <c r="C80" s="44" t="s">
        <v>42</v>
      </c>
      <c r="D80" s="44" t="s">
        <v>38</v>
      </c>
      <c r="E80" s="44" t="s">
        <v>124</v>
      </c>
      <c r="F80" s="44" t="s">
        <v>66</v>
      </c>
      <c r="G80" s="153">
        <f>G81</f>
        <v>1200</v>
      </c>
      <c r="H80" s="153">
        <f t="shared" si="0"/>
        <v>0</v>
      </c>
      <c r="I80" s="153">
        <f>I81</f>
        <v>1200</v>
      </c>
    </row>
    <row r="81" spans="1:9" s="6" customFormat="1" ht="26.25" x14ac:dyDescent="0.25">
      <c r="A81" s="37" t="s">
        <v>17</v>
      </c>
      <c r="B81" s="44" t="s">
        <v>160</v>
      </c>
      <c r="C81" s="44" t="s">
        <v>42</v>
      </c>
      <c r="D81" s="44" t="s">
        <v>38</v>
      </c>
      <c r="E81" s="44" t="s">
        <v>124</v>
      </c>
      <c r="F81" s="44" t="s">
        <v>67</v>
      </c>
      <c r="G81" s="153">
        <v>1200</v>
      </c>
      <c r="H81" s="153">
        <f t="shared" si="0"/>
        <v>0</v>
      </c>
      <c r="I81" s="153">
        <v>1200</v>
      </c>
    </row>
    <row r="82" spans="1:9" s="6" customFormat="1" ht="26.25" x14ac:dyDescent="0.25">
      <c r="A82" s="58" t="s">
        <v>164</v>
      </c>
      <c r="B82" s="25" t="s">
        <v>160</v>
      </c>
      <c r="C82" s="25" t="s">
        <v>42</v>
      </c>
      <c r="D82" s="25" t="s">
        <v>41</v>
      </c>
      <c r="E82" s="25" t="s">
        <v>68</v>
      </c>
      <c r="F82" s="25" t="s">
        <v>40</v>
      </c>
      <c r="G82" s="153">
        <f>G83</f>
        <v>437.5</v>
      </c>
      <c r="H82" s="153">
        <f t="shared" si="0"/>
        <v>-138</v>
      </c>
      <c r="I82" s="153">
        <f>I83</f>
        <v>299.5</v>
      </c>
    </row>
    <row r="83" spans="1:9" s="6" customFormat="1" ht="39" x14ac:dyDescent="0.25">
      <c r="A83" s="49" t="s">
        <v>128</v>
      </c>
      <c r="B83" s="25" t="s">
        <v>160</v>
      </c>
      <c r="C83" s="25" t="s">
        <v>42</v>
      </c>
      <c r="D83" s="25" t="s">
        <v>41</v>
      </c>
      <c r="E83" s="25" t="s">
        <v>79</v>
      </c>
      <c r="F83" s="25" t="s">
        <v>40</v>
      </c>
      <c r="G83" s="153">
        <f>G84</f>
        <v>437.5</v>
      </c>
      <c r="H83" s="153">
        <f t="shared" si="0"/>
        <v>-138</v>
      </c>
      <c r="I83" s="153">
        <f>I84</f>
        <v>299.5</v>
      </c>
    </row>
    <row r="84" spans="1:9" s="6" customFormat="1" ht="54.75" customHeight="1" x14ac:dyDescent="0.25">
      <c r="A84" s="45" t="s">
        <v>104</v>
      </c>
      <c r="B84" s="25" t="s">
        <v>160</v>
      </c>
      <c r="C84" s="25" t="s">
        <v>42</v>
      </c>
      <c r="D84" s="25" t="s">
        <v>41</v>
      </c>
      <c r="E84" s="25" t="s">
        <v>79</v>
      </c>
      <c r="F84" s="25" t="s">
        <v>66</v>
      </c>
      <c r="G84" s="153">
        <f>G85</f>
        <v>437.5</v>
      </c>
      <c r="H84" s="153">
        <f t="shared" si="0"/>
        <v>-138</v>
      </c>
      <c r="I84" s="153">
        <f>I85</f>
        <v>299.5</v>
      </c>
    </row>
    <row r="85" spans="1:9" s="6" customFormat="1" ht="26.25" x14ac:dyDescent="0.25">
      <c r="A85" s="49" t="s">
        <v>17</v>
      </c>
      <c r="B85" s="25" t="s">
        <v>160</v>
      </c>
      <c r="C85" s="25" t="s">
        <v>42</v>
      </c>
      <c r="D85" s="25" t="s">
        <v>41</v>
      </c>
      <c r="E85" s="25" t="s">
        <v>79</v>
      </c>
      <c r="F85" s="25" t="s">
        <v>67</v>
      </c>
      <c r="G85" s="153">
        <v>437.5</v>
      </c>
      <c r="H85" s="153">
        <f t="shared" si="0"/>
        <v>-138</v>
      </c>
      <c r="I85" s="153">
        <v>299.5</v>
      </c>
    </row>
    <row r="86" spans="1:9" s="7" customFormat="1" ht="51" x14ac:dyDescent="0.25">
      <c r="A86" s="89" t="s">
        <v>169</v>
      </c>
      <c r="B86" s="90" t="s">
        <v>170</v>
      </c>
      <c r="C86" s="90" t="s">
        <v>42</v>
      </c>
      <c r="D86" s="90" t="s">
        <v>39</v>
      </c>
      <c r="E86" s="90" t="s">
        <v>68</v>
      </c>
      <c r="F86" s="90" t="s">
        <v>40</v>
      </c>
      <c r="G86" s="156">
        <f>G87+G92+G97+G102</f>
        <v>11665.5</v>
      </c>
      <c r="H86" s="156">
        <f t="shared" si="0"/>
        <v>-383.5</v>
      </c>
      <c r="I86" s="156">
        <f>I87+I92+I97+I102</f>
        <v>11282</v>
      </c>
    </row>
    <row r="87" spans="1:9" ht="38.25" x14ac:dyDescent="0.25">
      <c r="A87" s="78" t="s">
        <v>64</v>
      </c>
      <c r="B87" s="66" t="s">
        <v>170</v>
      </c>
      <c r="C87" s="66" t="s">
        <v>44</v>
      </c>
      <c r="D87" s="66" t="s">
        <v>39</v>
      </c>
      <c r="E87" s="66" t="s">
        <v>68</v>
      </c>
      <c r="F87" s="66" t="s">
        <v>40</v>
      </c>
      <c r="G87" s="155">
        <f t="shared" ref="G87:I87" si="9">G88</f>
        <v>1292.5999999999999</v>
      </c>
      <c r="H87" s="155">
        <f t="shared" si="0"/>
        <v>0</v>
      </c>
      <c r="I87" s="155">
        <f t="shared" si="9"/>
        <v>1292.5999999999999</v>
      </c>
    </row>
    <row r="88" spans="1:9" ht="38.25" x14ac:dyDescent="0.25">
      <c r="A88" s="78" t="s">
        <v>98</v>
      </c>
      <c r="B88" s="66" t="s">
        <v>170</v>
      </c>
      <c r="C88" s="66" t="s">
        <v>44</v>
      </c>
      <c r="D88" s="66" t="s">
        <v>38</v>
      </c>
      <c r="E88" s="66" t="s">
        <v>68</v>
      </c>
      <c r="F88" s="66" t="s">
        <v>40</v>
      </c>
      <c r="G88" s="155">
        <f>G89</f>
        <v>1292.5999999999999</v>
      </c>
      <c r="H88" s="155">
        <f t="shared" si="0"/>
        <v>0</v>
      </c>
      <c r="I88" s="155">
        <f>I89</f>
        <v>1292.5999999999999</v>
      </c>
    </row>
    <row r="89" spans="1:9" ht="39" x14ac:dyDescent="0.25">
      <c r="A89" s="49" t="s">
        <v>128</v>
      </c>
      <c r="B89" s="66" t="s">
        <v>170</v>
      </c>
      <c r="C89" s="66" t="s">
        <v>44</v>
      </c>
      <c r="D89" s="66" t="s">
        <v>38</v>
      </c>
      <c r="E89" s="25" t="s">
        <v>79</v>
      </c>
      <c r="F89" s="66" t="s">
        <v>40</v>
      </c>
      <c r="G89" s="155">
        <f>G90</f>
        <v>1292.5999999999999</v>
      </c>
      <c r="H89" s="155">
        <f t="shared" si="0"/>
        <v>0</v>
      </c>
      <c r="I89" s="155">
        <f>I90</f>
        <v>1292.5999999999999</v>
      </c>
    </row>
    <row r="90" spans="1:9" ht="25.5" x14ac:dyDescent="0.25">
      <c r="A90" s="45" t="s">
        <v>105</v>
      </c>
      <c r="B90" s="66" t="s">
        <v>170</v>
      </c>
      <c r="C90" s="66" t="s">
        <v>44</v>
      </c>
      <c r="D90" s="66" t="s">
        <v>38</v>
      </c>
      <c r="E90" s="25" t="s">
        <v>79</v>
      </c>
      <c r="F90" s="66" t="s">
        <v>51</v>
      </c>
      <c r="G90" s="155">
        <f>G91</f>
        <v>1292.5999999999999</v>
      </c>
      <c r="H90" s="155">
        <f t="shared" si="0"/>
        <v>0</v>
      </c>
      <c r="I90" s="155">
        <f>I91</f>
        <v>1292.5999999999999</v>
      </c>
    </row>
    <row r="91" spans="1:9" ht="38.25" x14ac:dyDescent="0.25">
      <c r="A91" s="68" t="s">
        <v>65</v>
      </c>
      <c r="B91" s="66" t="s">
        <v>170</v>
      </c>
      <c r="C91" s="66" t="s">
        <v>44</v>
      </c>
      <c r="D91" s="66" t="s">
        <v>38</v>
      </c>
      <c r="E91" s="25" t="s">
        <v>79</v>
      </c>
      <c r="F91" s="66" t="s">
        <v>52</v>
      </c>
      <c r="G91" s="155">
        <v>1292.5999999999999</v>
      </c>
      <c r="H91" s="155">
        <f t="shared" ref="H91:H154" si="10">I91-G91</f>
        <v>0</v>
      </c>
      <c r="I91" s="155">
        <v>1292.5999999999999</v>
      </c>
    </row>
    <row r="92" spans="1:9" ht="26.25" x14ac:dyDescent="0.25">
      <c r="A92" s="75" t="s">
        <v>54</v>
      </c>
      <c r="B92" s="66" t="s">
        <v>170</v>
      </c>
      <c r="C92" s="66" t="s">
        <v>50</v>
      </c>
      <c r="D92" s="66" t="s">
        <v>39</v>
      </c>
      <c r="E92" s="66" t="s">
        <v>68</v>
      </c>
      <c r="F92" s="66" t="s">
        <v>40</v>
      </c>
      <c r="G92" s="155">
        <f t="shared" ref="G92:I94" si="11">G93</f>
        <v>371</v>
      </c>
      <c r="H92" s="155">
        <f t="shared" si="10"/>
        <v>0</v>
      </c>
      <c r="I92" s="155">
        <f t="shared" si="11"/>
        <v>371</v>
      </c>
    </row>
    <row r="93" spans="1:9" ht="38.25" x14ac:dyDescent="0.25">
      <c r="A93" s="72" t="s">
        <v>96</v>
      </c>
      <c r="B93" s="66" t="s">
        <v>170</v>
      </c>
      <c r="C93" s="66" t="s">
        <v>50</v>
      </c>
      <c r="D93" s="66" t="s">
        <v>38</v>
      </c>
      <c r="E93" s="66" t="s">
        <v>68</v>
      </c>
      <c r="F93" s="66" t="s">
        <v>40</v>
      </c>
      <c r="G93" s="155">
        <f t="shared" si="11"/>
        <v>371</v>
      </c>
      <c r="H93" s="155">
        <f t="shared" si="10"/>
        <v>0</v>
      </c>
      <c r="I93" s="155">
        <f t="shared" si="11"/>
        <v>371</v>
      </c>
    </row>
    <row r="94" spans="1:9" ht="38.25" x14ac:dyDescent="0.25">
      <c r="A94" s="72" t="s">
        <v>128</v>
      </c>
      <c r="B94" s="66" t="s">
        <v>170</v>
      </c>
      <c r="C94" s="66" t="s">
        <v>50</v>
      </c>
      <c r="D94" s="66" t="s">
        <v>38</v>
      </c>
      <c r="E94" s="66" t="s">
        <v>79</v>
      </c>
      <c r="F94" s="66" t="s">
        <v>40</v>
      </c>
      <c r="G94" s="155">
        <f t="shared" si="11"/>
        <v>371</v>
      </c>
      <c r="H94" s="155">
        <f t="shared" si="10"/>
        <v>0</v>
      </c>
      <c r="I94" s="155">
        <f t="shared" si="11"/>
        <v>371</v>
      </c>
    </row>
    <row r="95" spans="1:9" ht="25.5" x14ac:dyDescent="0.25">
      <c r="A95" s="45" t="s">
        <v>105</v>
      </c>
      <c r="B95" s="66" t="s">
        <v>170</v>
      </c>
      <c r="C95" s="66" t="s">
        <v>50</v>
      </c>
      <c r="D95" s="66" t="s">
        <v>38</v>
      </c>
      <c r="E95" s="66" t="s">
        <v>79</v>
      </c>
      <c r="F95" s="66" t="s">
        <v>51</v>
      </c>
      <c r="G95" s="155">
        <f>G96</f>
        <v>371</v>
      </c>
      <c r="H95" s="155">
        <f t="shared" si="10"/>
        <v>0</v>
      </c>
      <c r="I95" s="155">
        <f>I96</f>
        <v>371</v>
      </c>
    </row>
    <row r="96" spans="1:9" ht="38.25" x14ac:dyDescent="0.25">
      <c r="A96" s="68" t="s">
        <v>65</v>
      </c>
      <c r="B96" s="66" t="s">
        <v>170</v>
      </c>
      <c r="C96" s="66" t="s">
        <v>50</v>
      </c>
      <c r="D96" s="66" t="s">
        <v>38</v>
      </c>
      <c r="E96" s="66" t="s">
        <v>79</v>
      </c>
      <c r="F96" s="66" t="s">
        <v>52</v>
      </c>
      <c r="G96" s="155">
        <v>371</v>
      </c>
      <c r="H96" s="155">
        <f t="shared" si="10"/>
        <v>0</v>
      </c>
      <c r="I96" s="155">
        <v>371</v>
      </c>
    </row>
    <row r="97" spans="1:9" ht="39" x14ac:dyDescent="0.25">
      <c r="A97" s="75" t="s">
        <v>28</v>
      </c>
      <c r="B97" s="77" t="s">
        <v>170</v>
      </c>
      <c r="C97" s="77" t="s">
        <v>58</v>
      </c>
      <c r="D97" s="77" t="s">
        <v>39</v>
      </c>
      <c r="E97" s="77" t="s">
        <v>68</v>
      </c>
      <c r="F97" s="77" t="s">
        <v>40</v>
      </c>
      <c r="G97" s="155">
        <f t="shared" ref="G97:I99" si="12">G98</f>
        <v>8154.2</v>
      </c>
      <c r="H97" s="155">
        <f t="shared" si="10"/>
        <v>0</v>
      </c>
      <c r="I97" s="155">
        <f t="shared" si="12"/>
        <v>8154.2</v>
      </c>
    </row>
    <row r="98" spans="1:9" ht="51.75" x14ac:dyDescent="0.25">
      <c r="A98" s="75" t="s">
        <v>127</v>
      </c>
      <c r="B98" s="66" t="s">
        <v>170</v>
      </c>
      <c r="C98" s="66" t="s">
        <v>58</v>
      </c>
      <c r="D98" s="66" t="s">
        <v>38</v>
      </c>
      <c r="E98" s="66" t="s">
        <v>68</v>
      </c>
      <c r="F98" s="66" t="s">
        <v>40</v>
      </c>
      <c r="G98" s="155">
        <f t="shared" si="12"/>
        <v>8154.2</v>
      </c>
      <c r="H98" s="155">
        <f t="shared" si="10"/>
        <v>0</v>
      </c>
      <c r="I98" s="155">
        <f t="shared" si="12"/>
        <v>8154.2</v>
      </c>
    </row>
    <row r="99" spans="1:9" x14ac:dyDescent="0.25">
      <c r="A99" s="75" t="s">
        <v>171</v>
      </c>
      <c r="B99" s="66" t="s">
        <v>170</v>
      </c>
      <c r="C99" s="66" t="s">
        <v>58</v>
      </c>
      <c r="D99" s="66" t="s">
        <v>38</v>
      </c>
      <c r="E99" s="66" t="s">
        <v>172</v>
      </c>
      <c r="F99" s="66" t="s">
        <v>40</v>
      </c>
      <c r="G99" s="155">
        <f t="shared" si="12"/>
        <v>8154.2</v>
      </c>
      <c r="H99" s="155">
        <f t="shared" si="10"/>
        <v>0</v>
      </c>
      <c r="I99" s="155">
        <f t="shared" si="12"/>
        <v>8154.2</v>
      </c>
    </row>
    <row r="100" spans="1:9" x14ac:dyDescent="0.25">
      <c r="A100" s="37" t="s">
        <v>12</v>
      </c>
      <c r="B100" s="66" t="s">
        <v>170</v>
      </c>
      <c r="C100" s="66" t="s">
        <v>58</v>
      </c>
      <c r="D100" s="66" t="s">
        <v>38</v>
      </c>
      <c r="E100" s="66" t="s">
        <v>172</v>
      </c>
      <c r="F100" s="66" t="s">
        <v>56</v>
      </c>
      <c r="G100" s="155">
        <f>G101</f>
        <v>8154.2</v>
      </c>
      <c r="H100" s="155">
        <f t="shared" si="10"/>
        <v>0</v>
      </c>
      <c r="I100" s="155">
        <f>I101</f>
        <v>8154.2</v>
      </c>
    </row>
    <row r="101" spans="1:9" ht="64.5" x14ac:dyDescent="0.25">
      <c r="A101" s="75" t="s">
        <v>112</v>
      </c>
      <c r="B101" s="66" t="s">
        <v>170</v>
      </c>
      <c r="C101" s="66" t="s">
        <v>58</v>
      </c>
      <c r="D101" s="66" t="s">
        <v>38</v>
      </c>
      <c r="E101" s="66" t="s">
        <v>172</v>
      </c>
      <c r="F101" s="66" t="s">
        <v>97</v>
      </c>
      <c r="G101" s="155">
        <v>8154.2</v>
      </c>
      <c r="H101" s="155">
        <f t="shared" si="10"/>
        <v>0</v>
      </c>
      <c r="I101" s="155">
        <v>8154.2</v>
      </c>
    </row>
    <row r="102" spans="1:9" s="6" customFormat="1" ht="25.5" x14ac:dyDescent="0.25">
      <c r="A102" s="68" t="s">
        <v>129</v>
      </c>
      <c r="B102" s="25" t="s">
        <v>170</v>
      </c>
      <c r="C102" s="26" t="s">
        <v>53</v>
      </c>
      <c r="D102" s="26" t="s">
        <v>39</v>
      </c>
      <c r="E102" s="26" t="s">
        <v>68</v>
      </c>
      <c r="F102" s="25" t="s">
        <v>40</v>
      </c>
      <c r="G102" s="155">
        <f>G103+G107+G111</f>
        <v>1847.6999999999998</v>
      </c>
      <c r="H102" s="155">
        <f t="shared" si="10"/>
        <v>-383.5</v>
      </c>
      <c r="I102" s="155">
        <f>I103+I107+I111</f>
        <v>1464.1999999999998</v>
      </c>
    </row>
    <row r="103" spans="1:9" ht="38.25" x14ac:dyDescent="0.25">
      <c r="A103" s="68" t="s">
        <v>173</v>
      </c>
      <c r="B103" s="25" t="s">
        <v>170</v>
      </c>
      <c r="C103" s="26" t="s">
        <v>53</v>
      </c>
      <c r="D103" s="26" t="s">
        <v>38</v>
      </c>
      <c r="E103" s="26" t="s">
        <v>68</v>
      </c>
      <c r="F103" s="25" t="s">
        <v>40</v>
      </c>
      <c r="G103" s="155">
        <f>G104</f>
        <v>1217.3</v>
      </c>
      <c r="H103" s="155">
        <f t="shared" si="10"/>
        <v>-383.5</v>
      </c>
      <c r="I103" s="155">
        <f>I104</f>
        <v>833.8</v>
      </c>
    </row>
    <row r="104" spans="1:9" ht="38.25" x14ac:dyDescent="0.25">
      <c r="A104" s="68" t="s">
        <v>128</v>
      </c>
      <c r="B104" s="25" t="s">
        <v>170</v>
      </c>
      <c r="C104" s="26" t="s">
        <v>53</v>
      </c>
      <c r="D104" s="26" t="s">
        <v>38</v>
      </c>
      <c r="E104" s="26" t="s">
        <v>79</v>
      </c>
      <c r="F104" s="25" t="s">
        <v>40</v>
      </c>
      <c r="G104" s="155">
        <f t="shared" ref="G104:I104" si="13">G105</f>
        <v>1217.3</v>
      </c>
      <c r="H104" s="155">
        <f t="shared" si="10"/>
        <v>-383.5</v>
      </c>
      <c r="I104" s="155">
        <f t="shared" si="13"/>
        <v>833.8</v>
      </c>
    </row>
    <row r="105" spans="1:9" s="6" customFormat="1" ht="25.5" x14ac:dyDescent="0.25">
      <c r="A105" s="45" t="s">
        <v>105</v>
      </c>
      <c r="B105" s="25" t="s">
        <v>170</v>
      </c>
      <c r="C105" s="26" t="s">
        <v>53</v>
      </c>
      <c r="D105" s="26" t="s">
        <v>38</v>
      </c>
      <c r="E105" s="26" t="s">
        <v>79</v>
      </c>
      <c r="F105" s="25" t="s">
        <v>51</v>
      </c>
      <c r="G105" s="155">
        <f>G106</f>
        <v>1217.3</v>
      </c>
      <c r="H105" s="155">
        <f t="shared" si="10"/>
        <v>-383.5</v>
      </c>
      <c r="I105" s="155">
        <f>I106</f>
        <v>833.8</v>
      </c>
    </row>
    <row r="106" spans="1:9" s="7" customFormat="1" ht="38.25" x14ac:dyDescent="0.25">
      <c r="A106" s="68" t="s">
        <v>65</v>
      </c>
      <c r="B106" s="25" t="s">
        <v>170</v>
      </c>
      <c r="C106" s="26" t="s">
        <v>53</v>
      </c>
      <c r="D106" s="26" t="s">
        <v>38</v>
      </c>
      <c r="E106" s="26" t="s">
        <v>79</v>
      </c>
      <c r="F106" s="25" t="s">
        <v>52</v>
      </c>
      <c r="G106" s="155">
        <v>1217.3</v>
      </c>
      <c r="H106" s="155">
        <f t="shared" si="10"/>
        <v>-383.5</v>
      </c>
      <c r="I106" s="155">
        <v>833.8</v>
      </c>
    </row>
    <row r="107" spans="1:9" ht="38.25" x14ac:dyDescent="0.25">
      <c r="A107" s="81" t="s">
        <v>175</v>
      </c>
      <c r="B107" s="25" t="s">
        <v>170</v>
      </c>
      <c r="C107" s="26" t="s">
        <v>53</v>
      </c>
      <c r="D107" s="26" t="s">
        <v>41</v>
      </c>
      <c r="E107" s="26" t="s">
        <v>68</v>
      </c>
      <c r="F107" s="29" t="s">
        <v>40</v>
      </c>
      <c r="G107" s="155">
        <f t="shared" ref="G107:I108" si="14">G108</f>
        <v>153</v>
      </c>
      <c r="H107" s="155">
        <f t="shared" si="10"/>
        <v>0</v>
      </c>
      <c r="I107" s="155">
        <f t="shared" si="14"/>
        <v>153</v>
      </c>
    </row>
    <row r="108" spans="1:9" ht="39" x14ac:dyDescent="0.25">
      <c r="A108" s="49" t="s">
        <v>128</v>
      </c>
      <c r="B108" s="25" t="s">
        <v>170</v>
      </c>
      <c r="C108" s="26" t="s">
        <v>53</v>
      </c>
      <c r="D108" s="26" t="s">
        <v>41</v>
      </c>
      <c r="E108" s="26" t="s">
        <v>79</v>
      </c>
      <c r="F108" s="29" t="s">
        <v>40</v>
      </c>
      <c r="G108" s="155">
        <f t="shared" si="14"/>
        <v>153</v>
      </c>
      <c r="H108" s="155">
        <f t="shared" si="10"/>
        <v>0</v>
      </c>
      <c r="I108" s="155">
        <f t="shared" si="14"/>
        <v>153</v>
      </c>
    </row>
    <row r="109" spans="1:9" ht="25.5" x14ac:dyDescent="0.25">
      <c r="A109" s="45" t="s">
        <v>105</v>
      </c>
      <c r="B109" s="26" t="s">
        <v>170</v>
      </c>
      <c r="C109" s="26" t="s">
        <v>53</v>
      </c>
      <c r="D109" s="26" t="s">
        <v>41</v>
      </c>
      <c r="E109" s="26" t="s">
        <v>79</v>
      </c>
      <c r="F109" s="66" t="s">
        <v>51</v>
      </c>
      <c r="G109" s="155">
        <f>G110</f>
        <v>153</v>
      </c>
      <c r="H109" s="155">
        <f t="shared" si="10"/>
        <v>0</v>
      </c>
      <c r="I109" s="155">
        <f>I110</f>
        <v>153</v>
      </c>
    </row>
    <row r="110" spans="1:9" s="6" customFormat="1" ht="38.25" x14ac:dyDescent="0.25">
      <c r="A110" s="68" t="s">
        <v>65</v>
      </c>
      <c r="B110" s="26" t="s">
        <v>170</v>
      </c>
      <c r="C110" s="26" t="s">
        <v>53</v>
      </c>
      <c r="D110" s="26" t="s">
        <v>41</v>
      </c>
      <c r="E110" s="26" t="s">
        <v>79</v>
      </c>
      <c r="F110" s="66" t="s">
        <v>52</v>
      </c>
      <c r="G110" s="155">
        <f>50+103</f>
        <v>153</v>
      </c>
      <c r="H110" s="155">
        <f t="shared" si="10"/>
        <v>0</v>
      </c>
      <c r="I110" s="155">
        <f>50+103</f>
        <v>153</v>
      </c>
    </row>
    <row r="111" spans="1:9" s="6" customFormat="1" ht="51.75" x14ac:dyDescent="0.25">
      <c r="A111" s="37" t="s">
        <v>358</v>
      </c>
      <c r="B111" s="25" t="s">
        <v>170</v>
      </c>
      <c r="C111" s="26" t="s">
        <v>53</v>
      </c>
      <c r="D111" s="26" t="s">
        <v>43</v>
      </c>
      <c r="E111" s="26" t="s">
        <v>68</v>
      </c>
      <c r="F111" s="28" t="s">
        <v>40</v>
      </c>
      <c r="G111" s="153">
        <f t="shared" ref="G111:I112" si="15">G112</f>
        <v>477.4</v>
      </c>
      <c r="H111" s="153">
        <f t="shared" si="10"/>
        <v>0</v>
      </c>
      <c r="I111" s="153">
        <f t="shared" si="15"/>
        <v>477.4</v>
      </c>
    </row>
    <row r="112" spans="1:9" s="6" customFormat="1" ht="39" x14ac:dyDescent="0.25">
      <c r="A112" s="49" t="s">
        <v>128</v>
      </c>
      <c r="B112" s="25" t="s">
        <v>170</v>
      </c>
      <c r="C112" s="26" t="s">
        <v>53</v>
      </c>
      <c r="D112" s="26" t="s">
        <v>43</v>
      </c>
      <c r="E112" s="26" t="s">
        <v>79</v>
      </c>
      <c r="F112" s="28" t="s">
        <v>40</v>
      </c>
      <c r="G112" s="153">
        <f t="shared" si="15"/>
        <v>477.4</v>
      </c>
      <c r="H112" s="153">
        <f t="shared" si="10"/>
        <v>0</v>
      </c>
      <c r="I112" s="153">
        <f t="shared" si="15"/>
        <v>477.4</v>
      </c>
    </row>
    <row r="113" spans="1:9" s="6" customFormat="1" ht="26.25" x14ac:dyDescent="0.25">
      <c r="A113" s="37" t="s">
        <v>105</v>
      </c>
      <c r="B113" s="25" t="s">
        <v>170</v>
      </c>
      <c r="C113" s="26" t="s">
        <v>53</v>
      </c>
      <c r="D113" s="26" t="s">
        <v>43</v>
      </c>
      <c r="E113" s="26" t="s">
        <v>79</v>
      </c>
      <c r="F113" s="28" t="s">
        <v>51</v>
      </c>
      <c r="G113" s="153">
        <f>G114</f>
        <v>477.4</v>
      </c>
      <c r="H113" s="153">
        <f t="shared" si="10"/>
        <v>0</v>
      </c>
      <c r="I113" s="153">
        <f>I114</f>
        <v>477.4</v>
      </c>
    </row>
    <row r="114" spans="1:9" s="6" customFormat="1" ht="39" x14ac:dyDescent="0.25">
      <c r="A114" s="37" t="s">
        <v>65</v>
      </c>
      <c r="B114" s="25" t="s">
        <v>170</v>
      </c>
      <c r="C114" s="26" t="s">
        <v>53</v>
      </c>
      <c r="D114" s="26" t="s">
        <v>43</v>
      </c>
      <c r="E114" s="26" t="s">
        <v>79</v>
      </c>
      <c r="F114" s="28" t="s">
        <v>52</v>
      </c>
      <c r="G114" s="153">
        <f>27.4+450</f>
        <v>477.4</v>
      </c>
      <c r="H114" s="153">
        <f t="shared" si="10"/>
        <v>0</v>
      </c>
      <c r="I114" s="153">
        <f>27.4+450</f>
        <v>477.4</v>
      </c>
    </row>
    <row r="115" spans="1:9" s="6" customFormat="1" ht="51.75" x14ac:dyDescent="0.25">
      <c r="A115" s="50" t="s">
        <v>151</v>
      </c>
      <c r="B115" s="42" t="s">
        <v>152</v>
      </c>
      <c r="C115" s="42" t="s">
        <v>42</v>
      </c>
      <c r="D115" s="42" t="s">
        <v>39</v>
      </c>
      <c r="E115" s="42" t="s">
        <v>68</v>
      </c>
      <c r="F115" s="42" t="s">
        <v>40</v>
      </c>
      <c r="G115" s="152">
        <f>G116+G131</f>
        <v>214.2</v>
      </c>
      <c r="H115" s="152">
        <f t="shared" si="10"/>
        <v>-63.800000000000011</v>
      </c>
      <c r="I115" s="152">
        <f>I116+I131</f>
        <v>150.39999999999998</v>
      </c>
    </row>
    <row r="116" spans="1:9" s="6" customFormat="1" ht="26.25" x14ac:dyDescent="0.25">
      <c r="A116" s="37" t="s">
        <v>81</v>
      </c>
      <c r="B116" s="44" t="s">
        <v>152</v>
      </c>
      <c r="C116" s="44" t="s">
        <v>44</v>
      </c>
      <c r="D116" s="44" t="s">
        <v>39</v>
      </c>
      <c r="E116" s="44" t="s">
        <v>68</v>
      </c>
      <c r="F116" s="44" t="s">
        <v>40</v>
      </c>
      <c r="G116" s="153">
        <f>G117+G121+G128</f>
        <v>114.19999999999999</v>
      </c>
      <c r="H116" s="153">
        <f t="shared" si="10"/>
        <v>0</v>
      </c>
      <c r="I116" s="153">
        <f>I117+I121+I128</f>
        <v>114.19999999999999</v>
      </c>
    </row>
    <row r="117" spans="1:9" s="6" customFormat="1" ht="51.75" x14ac:dyDescent="0.25">
      <c r="A117" s="37" t="s">
        <v>91</v>
      </c>
      <c r="B117" s="44" t="s">
        <v>152</v>
      </c>
      <c r="C117" s="44" t="s">
        <v>44</v>
      </c>
      <c r="D117" s="44" t="s">
        <v>38</v>
      </c>
      <c r="E117" s="44" t="s">
        <v>68</v>
      </c>
      <c r="F117" s="44" t="s">
        <v>40</v>
      </c>
      <c r="G117" s="153">
        <f t="shared" ref="G117:I117" si="16">G118</f>
        <v>78</v>
      </c>
      <c r="H117" s="153">
        <f t="shared" si="10"/>
        <v>0</v>
      </c>
      <c r="I117" s="153">
        <f t="shared" si="16"/>
        <v>78</v>
      </c>
    </row>
    <row r="118" spans="1:9" s="6" customFormat="1" ht="141" x14ac:dyDescent="0.25">
      <c r="A118" s="49" t="s">
        <v>154</v>
      </c>
      <c r="B118" s="44" t="s">
        <v>152</v>
      </c>
      <c r="C118" s="44" t="s">
        <v>44</v>
      </c>
      <c r="D118" s="44" t="s">
        <v>38</v>
      </c>
      <c r="E118" s="44" t="s">
        <v>92</v>
      </c>
      <c r="F118" s="44" t="s">
        <v>40</v>
      </c>
      <c r="G118" s="153">
        <f>G119</f>
        <v>78</v>
      </c>
      <c r="H118" s="153">
        <f t="shared" si="10"/>
        <v>0</v>
      </c>
      <c r="I118" s="153">
        <f>I119</f>
        <v>78</v>
      </c>
    </row>
    <row r="119" spans="1:9" s="6" customFormat="1" ht="25.5" x14ac:dyDescent="0.25">
      <c r="A119" s="45" t="s">
        <v>105</v>
      </c>
      <c r="B119" s="44" t="s">
        <v>152</v>
      </c>
      <c r="C119" s="44" t="s">
        <v>44</v>
      </c>
      <c r="D119" s="44" t="s">
        <v>38</v>
      </c>
      <c r="E119" s="44" t="s">
        <v>92</v>
      </c>
      <c r="F119" s="44" t="s">
        <v>51</v>
      </c>
      <c r="G119" s="153">
        <f>G120</f>
        <v>78</v>
      </c>
      <c r="H119" s="153">
        <f t="shared" si="10"/>
        <v>0</v>
      </c>
      <c r="I119" s="153">
        <f>I120</f>
        <v>78</v>
      </c>
    </row>
    <row r="120" spans="1:9" s="6" customFormat="1" ht="39" x14ac:dyDescent="0.25">
      <c r="A120" s="37" t="s">
        <v>65</v>
      </c>
      <c r="B120" s="44" t="s">
        <v>152</v>
      </c>
      <c r="C120" s="44" t="s">
        <v>44</v>
      </c>
      <c r="D120" s="44" t="s">
        <v>38</v>
      </c>
      <c r="E120" s="44" t="s">
        <v>92</v>
      </c>
      <c r="F120" s="44" t="s">
        <v>52</v>
      </c>
      <c r="G120" s="153">
        <v>78</v>
      </c>
      <c r="H120" s="153">
        <f t="shared" si="10"/>
        <v>0</v>
      </c>
      <c r="I120" s="153">
        <v>78</v>
      </c>
    </row>
    <row r="121" spans="1:9" s="6" customFormat="1" ht="26.25" x14ac:dyDescent="0.25">
      <c r="A121" s="37" t="s">
        <v>82</v>
      </c>
      <c r="B121" s="44" t="s">
        <v>152</v>
      </c>
      <c r="C121" s="44" t="s">
        <v>44</v>
      </c>
      <c r="D121" s="44" t="s">
        <v>41</v>
      </c>
      <c r="E121" s="44" t="s">
        <v>68</v>
      </c>
      <c r="F121" s="44" t="s">
        <v>40</v>
      </c>
      <c r="G121" s="153">
        <f>G122+G125</f>
        <v>36.199999999999996</v>
      </c>
      <c r="H121" s="153">
        <f t="shared" si="10"/>
        <v>0</v>
      </c>
      <c r="I121" s="153">
        <f>I122+I125</f>
        <v>36.199999999999996</v>
      </c>
    </row>
    <row r="122" spans="1:9" s="6" customFormat="1" ht="26.25" x14ac:dyDescent="0.25">
      <c r="A122" s="64" t="s">
        <v>158</v>
      </c>
      <c r="B122" s="44" t="s">
        <v>152</v>
      </c>
      <c r="C122" s="44" t="s">
        <v>44</v>
      </c>
      <c r="D122" s="44" t="s">
        <v>41</v>
      </c>
      <c r="E122" s="44" t="s">
        <v>83</v>
      </c>
      <c r="F122" s="44" t="s">
        <v>40</v>
      </c>
      <c r="G122" s="153">
        <f>G123</f>
        <v>28.9</v>
      </c>
      <c r="H122" s="153">
        <f t="shared" si="10"/>
        <v>0</v>
      </c>
      <c r="I122" s="153">
        <f>I123</f>
        <v>28.9</v>
      </c>
    </row>
    <row r="123" spans="1:9" s="6" customFormat="1" ht="76.5" x14ac:dyDescent="0.25">
      <c r="A123" s="45" t="s">
        <v>104</v>
      </c>
      <c r="B123" s="44" t="s">
        <v>152</v>
      </c>
      <c r="C123" s="44" t="s">
        <v>44</v>
      </c>
      <c r="D123" s="44" t="s">
        <v>41</v>
      </c>
      <c r="E123" s="44" t="s">
        <v>83</v>
      </c>
      <c r="F123" s="44" t="s">
        <v>66</v>
      </c>
      <c r="G123" s="153">
        <f>G124</f>
        <v>28.9</v>
      </c>
      <c r="H123" s="153">
        <f t="shared" si="10"/>
        <v>0</v>
      </c>
      <c r="I123" s="153">
        <f>I124</f>
        <v>28.9</v>
      </c>
    </row>
    <row r="124" spans="1:9" s="6" customFormat="1" ht="25.5" x14ac:dyDescent="0.25">
      <c r="A124" s="45" t="s">
        <v>17</v>
      </c>
      <c r="B124" s="44" t="s">
        <v>152</v>
      </c>
      <c r="C124" s="44" t="s">
        <v>44</v>
      </c>
      <c r="D124" s="44" t="s">
        <v>41</v>
      </c>
      <c r="E124" s="44" t="s">
        <v>83</v>
      </c>
      <c r="F124" s="44" t="s">
        <v>67</v>
      </c>
      <c r="G124" s="153">
        <v>28.9</v>
      </c>
      <c r="H124" s="153">
        <f t="shared" si="10"/>
        <v>0</v>
      </c>
      <c r="I124" s="153">
        <v>28.9</v>
      </c>
    </row>
    <row r="125" spans="1:9" s="6" customFormat="1" ht="39" x14ac:dyDescent="0.25">
      <c r="A125" s="58" t="s">
        <v>159</v>
      </c>
      <c r="B125" s="44" t="s">
        <v>152</v>
      </c>
      <c r="C125" s="44" t="s">
        <v>44</v>
      </c>
      <c r="D125" s="44" t="s">
        <v>41</v>
      </c>
      <c r="E125" s="44" t="s">
        <v>118</v>
      </c>
      <c r="F125" s="44" t="s">
        <v>40</v>
      </c>
      <c r="G125" s="153">
        <f>G126</f>
        <v>7.3</v>
      </c>
      <c r="H125" s="153">
        <f t="shared" si="10"/>
        <v>0</v>
      </c>
      <c r="I125" s="153">
        <f>I126</f>
        <v>7.3</v>
      </c>
    </row>
    <row r="126" spans="1:9" s="6" customFormat="1" ht="76.5" x14ac:dyDescent="0.25">
      <c r="A126" s="45" t="s">
        <v>104</v>
      </c>
      <c r="B126" s="44" t="s">
        <v>152</v>
      </c>
      <c r="C126" s="44" t="s">
        <v>44</v>
      </c>
      <c r="D126" s="44" t="s">
        <v>41</v>
      </c>
      <c r="E126" s="44" t="s">
        <v>118</v>
      </c>
      <c r="F126" s="44" t="s">
        <v>66</v>
      </c>
      <c r="G126" s="153">
        <f>G127</f>
        <v>7.3</v>
      </c>
      <c r="H126" s="153">
        <f t="shared" si="10"/>
        <v>0</v>
      </c>
      <c r="I126" s="153">
        <f>I127</f>
        <v>7.3</v>
      </c>
    </row>
    <row r="127" spans="1:9" s="6" customFormat="1" ht="25.5" x14ac:dyDescent="0.25">
      <c r="A127" s="45" t="s">
        <v>17</v>
      </c>
      <c r="B127" s="44" t="s">
        <v>152</v>
      </c>
      <c r="C127" s="44" t="s">
        <v>44</v>
      </c>
      <c r="D127" s="44" t="s">
        <v>41</v>
      </c>
      <c r="E127" s="44" t="s">
        <v>118</v>
      </c>
      <c r="F127" s="44" t="s">
        <v>67</v>
      </c>
      <c r="G127" s="153">
        <v>7.3</v>
      </c>
      <c r="H127" s="153">
        <f t="shared" si="10"/>
        <v>0</v>
      </c>
      <c r="I127" s="153">
        <v>7.3</v>
      </c>
    </row>
    <row r="128" spans="1:9" s="6" customFormat="1" ht="51.75" x14ac:dyDescent="0.25">
      <c r="A128" s="57" t="s">
        <v>203</v>
      </c>
      <c r="B128" s="29" t="s">
        <v>152</v>
      </c>
      <c r="C128" s="29" t="s">
        <v>44</v>
      </c>
      <c r="D128" s="25" t="s">
        <v>45</v>
      </c>
      <c r="E128" s="25" t="s">
        <v>68</v>
      </c>
      <c r="F128" s="25" t="s">
        <v>40</v>
      </c>
      <c r="G128" s="153">
        <f>G129</f>
        <v>0</v>
      </c>
      <c r="H128" s="153">
        <f t="shared" si="10"/>
        <v>0</v>
      </c>
      <c r="I128" s="153">
        <f>I129</f>
        <v>0</v>
      </c>
    </row>
    <row r="129" spans="1:9" s="6" customFormat="1" ht="51.75" x14ac:dyDescent="0.25">
      <c r="A129" s="49" t="s">
        <v>204</v>
      </c>
      <c r="B129" s="29" t="s">
        <v>152</v>
      </c>
      <c r="C129" s="29" t="s">
        <v>44</v>
      </c>
      <c r="D129" s="25" t="s">
        <v>45</v>
      </c>
      <c r="E129" s="25" t="s">
        <v>205</v>
      </c>
      <c r="F129" s="25" t="s">
        <v>40</v>
      </c>
      <c r="G129" s="153">
        <f>G130</f>
        <v>0</v>
      </c>
      <c r="H129" s="153">
        <f t="shared" si="10"/>
        <v>0</v>
      </c>
      <c r="I129" s="153">
        <f>I130</f>
        <v>0</v>
      </c>
    </row>
    <row r="130" spans="1:9" s="6" customFormat="1" ht="39" x14ac:dyDescent="0.25">
      <c r="A130" s="49" t="s">
        <v>65</v>
      </c>
      <c r="B130" s="29" t="s">
        <v>152</v>
      </c>
      <c r="C130" s="29" t="s">
        <v>44</v>
      </c>
      <c r="D130" s="25" t="s">
        <v>45</v>
      </c>
      <c r="E130" s="25" t="s">
        <v>205</v>
      </c>
      <c r="F130" s="25" t="s">
        <v>52</v>
      </c>
      <c r="G130" s="153">
        <v>0</v>
      </c>
      <c r="H130" s="153">
        <f t="shared" si="10"/>
        <v>0</v>
      </c>
      <c r="I130" s="153">
        <v>0</v>
      </c>
    </row>
    <row r="131" spans="1:9" s="6" customFormat="1" ht="51.75" x14ac:dyDescent="0.25">
      <c r="A131" s="58" t="s">
        <v>84</v>
      </c>
      <c r="B131" s="59" t="s">
        <v>152</v>
      </c>
      <c r="C131" s="59" t="s">
        <v>50</v>
      </c>
      <c r="D131" s="59" t="s">
        <v>39</v>
      </c>
      <c r="E131" s="59" t="s">
        <v>68</v>
      </c>
      <c r="F131" s="44" t="s">
        <v>40</v>
      </c>
      <c r="G131" s="153">
        <f t="shared" ref="G131:I132" si="17">G132</f>
        <v>100</v>
      </c>
      <c r="H131" s="153">
        <f t="shared" si="10"/>
        <v>-63.8</v>
      </c>
      <c r="I131" s="153">
        <f t="shared" si="17"/>
        <v>36.200000000000003</v>
      </c>
    </row>
    <row r="132" spans="1:9" s="6" customFormat="1" ht="51.75" x14ac:dyDescent="0.25">
      <c r="A132" s="58" t="s">
        <v>85</v>
      </c>
      <c r="B132" s="44" t="s">
        <v>152</v>
      </c>
      <c r="C132" s="44" t="s">
        <v>50</v>
      </c>
      <c r="D132" s="44" t="s">
        <v>38</v>
      </c>
      <c r="E132" s="44" t="s">
        <v>68</v>
      </c>
      <c r="F132" s="44" t="s">
        <v>40</v>
      </c>
      <c r="G132" s="153">
        <f t="shared" si="17"/>
        <v>100</v>
      </c>
      <c r="H132" s="153">
        <f t="shared" si="10"/>
        <v>-63.8</v>
      </c>
      <c r="I132" s="153">
        <f t="shared" si="17"/>
        <v>36.200000000000003</v>
      </c>
    </row>
    <row r="133" spans="1:9" s="6" customFormat="1" ht="39" x14ac:dyDescent="0.25">
      <c r="A133" s="58" t="s">
        <v>128</v>
      </c>
      <c r="B133" s="44" t="s">
        <v>152</v>
      </c>
      <c r="C133" s="44" t="s">
        <v>50</v>
      </c>
      <c r="D133" s="44" t="s">
        <v>38</v>
      </c>
      <c r="E133" s="44" t="s">
        <v>79</v>
      </c>
      <c r="F133" s="44" t="s">
        <v>40</v>
      </c>
      <c r="G133" s="153">
        <f>G134</f>
        <v>100</v>
      </c>
      <c r="H133" s="153">
        <f t="shared" si="10"/>
        <v>-63.8</v>
      </c>
      <c r="I133" s="153">
        <f>I134</f>
        <v>36.200000000000003</v>
      </c>
    </row>
    <row r="134" spans="1:9" s="6" customFormat="1" ht="25.5" x14ac:dyDescent="0.25">
      <c r="A134" s="45" t="s">
        <v>105</v>
      </c>
      <c r="B134" s="44" t="s">
        <v>152</v>
      </c>
      <c r="C134" s="44" t="s">
        <v>50</v>
      </c>
      <c r="D134" s="44" t="s">
        <v>38</v>
      </c>
      <c r="E134" s="44" t="s">
        <v>79</v>
      </c>
      <c r="F134" s="44" t="s">
        <v>51</v>
      </c>
      <c r="G134" s="153">
        <f>G135</f>
        <v>100</v>
      </c>
      <c r="H134" s="153">
        <f t="shared" si="10"/>
        <v>-63.8</v>
      </c>
      <c r="I134" s="153">
        <f>I135</f>
        <v>36.200000000000003</v>
      </c>
    </row>
    <row r="135" spans="1:9" s="6" customFormat="1" ht="39" x14ac:dyDescent="0.25">
      <c r="A135" s="37" t="s">
        <v>65</v>
      </c>
      <c r="B135" s="44" t="s">
        <v>152</v>
      </c>
      <c r="C135" s="44" t="s">
        <v>50</v>
      </c>
      <c r="D135" s="44" t="s">
        <v>38</v>
      </c>
      <c r="E135" s="44" t="s">
        <v>79</v>
      </c>
      <c r="F135" s="44" t="s">
        <v>52</v>
      </c>
      <c r="G135" s="153">
        <v>100</v>
      </c>
      <c r="H135" s="153">
        <f t="shared" si="10"/>
        <v>-63.8</v>
      </c>
      <c r="I135" s="153">
        <v>36.200000000000003</v>
      </c>
    </row>
    <row r="136" spans="1:9" s="6" customFormat="1" x14ac:dyDescent="0.25">
      <c r="A136" s="84" t="s">
        <v>153</v>
      </c>
      <c r="B136" s="42" t="s">
        <v>55</v>
      </c>
      <c r="C136" s="42" t="s">
        <v>42</v>
      </c>
      <c r="D136" s="42" t="s">
        <v>39</v>
      </c>
      <c r="E136" s="42" t="s">
        <v>68</v>
      </c>
      <c r="F136" s="42" t="s">
        <v>40</v>
      </c>
      <c r="G136" s="152">
        <f>G137+G144</f>
        <v>900.8</v>
      </c>
      <c r="H136" s="152">
        <f t="shared" si="10"/>
        <v>-62.899999999999977</v>
      </c>
      <c r="I136" s="152">
        <f>I137+I144</f>
        <v>837.9</v>
      </c>
    </row>
    <row r="137" spans="1:9" s="6" customFormat="1" ht="39" x14ac:dyDescent="0.25">
      <c r="A137" s="49" t="s">
        <v>194</v>
      </c>
      <c r="B137" s="44" t="s">
        <v>55</v>
      </c>
      <c r="C137" s="44" t="s">
        <v>42</v>
      </c>
      <c r="D137" s="44" t="s">
        <v>38</v>
      </c>
      <c r="E137" s="44" t="s">
        <v>68</v>
      </c>
      <c r="F137" s="44" t="s">
        <v>40</v>
      </c>
      <c r="G137" s="153">
        <f>G138+G141</f>
        <v>732.09999999999991</v>
      </c>
      <c r="H137" s="153">
        <f t="shared" si="10"/>
        <v>53.300000000000068</v>
      </c>
      <c r="I137" s="153">
        <f>I138+I141</f>
        <v>785.4</v>
      </c>
    </row>
    <row r="138" spans="1:9" s="6" customFormat="1" ht="26.25" x14ac:dyDescent="0.25">
      <c r="A138" s="49" t="s">
        <v>197</v>
      </c>
      <c r="B138" s="44" t="s">
        <v>55</v>
      </c>
      <c r="C138" s="44" t="s">
        <v>42</v>
      </c>
      <c r="D138" s="44" t="s">
        <v>38</v>
      </c>
      <c r="E138" s="44" t="s">
        <v>198</v>
      </c>
      <c r="F138" s="44" t="s">
        <v>40</v>
      </c>
      <c r="G138" s="153">
        <f t="shared" ref="G138:I138" si="18">G139</f>
        <v>265.7</v>
      </c>
      <c r="H138" s="153">
        <f t="shared" si="10"/>
        <v>53.300000000000011</v>
      </c>
      <c r="I138" s="153">
        <f t="shared" si="18"/>
        <v>319</v>
      </c>
    </row>
    <row r="139" spans="1:9" s="6" customFormat="1" ht="39" x14ac:dyDescent="0.25">
      <c r="A139" s="49" t="s">
        <v>65</v>
      </c>
      <c r="B139" s="44" t="s">
        <v>55</v>
      </c>
      <c r="C139" s="44" t="s">
        <v>42</v>
      </c>
      <c r="D139" s="44" t="s">
        <v>38</v>
      </c>
      <c r="E139" s="44" t="s">
        <v>198</v>
      </c>
      <c r="F139" s="44" t="s">
        <v>56</v>
      </c>
      <c r="G139" s="153">
        <f>G140</f>
        <v>265.7</v>
      </c>
      <c r="H139" s="153">
        <f t="shared" si="10"/>
        <v>53.300000000000011</v>
      </c>
      <c r="I139" s="153">
        <f>I140</f>
        <v>319</v>
      </c>
    </row>
    <row r="140" spans="1:9" s="6" customFormat="1" x14ac:dyDescent="0.25">
      <c r="A140" s="49" t="s">
        <v>383</v>
      </c>
      <c r="B140" s="44" t="s">
        <v>55</v>
      </c>
      <c r="C140" s="44" t="s">
        <v>42</v>
      </c>
      <c r="D140" s="44" t="s">
        <v>38</v>
      </c>
      <c r="E140" s="44" t="s">
        <v>198</v>
      </c>
      <c r="F140" s="44" t="s">
        <v>199</v>
      </c>
      <c r="G140" s="153">
        <v>265.7</v>
      </c>
      <c r="H140" s="153">
        <f t="shared" si="10"/>
        <v>53.300000000000011</v>
      </c>
      <c r="I140" s="153">
        <v>319</v>
      </c>
    </row>
    <row r="141" spans="1:9" s="6" customFormat="1" ht="38.25" x14ac:dyDescent="0.25">
      <c r="A141" s="62" t="s">
        <v>89</v>
      </c>
      <c r="B141" s="44" t="s">
        <v>55</v>
      </c>
      <c r="C141" s="44" t="s">
        <v>42</v>
      </c>
      <c r="D141" s="44" t="s">
        <v>38</v>
      </c>
      <c r="E141" s="44" t="s">
        <v>90</v>
      </c>
      <c r="F141" s="44" t="s">
        <v>40</v>
      </c>
      <c r="G141" s="153">
        <f>G142</f>
        <v>466.4</v>
      </c>
      <c r="H141" s="153">
        <f t="shared" si="10"/>
        <v>0</v>
      </c>
      <c r="I141" s="153">
        <f>I142</f>
        <v>466.4</v>
      </c>
    </row>
    <row r="142" spans="1:9" s="6" customFormat="1" ht="76.5" x14ac:dyDescent="0.25">
      <c r="A142" s="45" t="s">
        <v>104</v>
      </c>
      <c r="B142" s="44" t="s">
        <v>55</v>
      </c>
      <c r="C142" s="44" t="s">
        <v>42</v>
      </c>
      <c r="D142" s="44" t="s">
        <v>38</v>
      </c>
      <c r="E142" s="44" t="s">
        <v>90</v>
      </c>
      <c r="F142" s="44" t="s">
        <v>66</v>
      </c>
      <c r="G142" s="153">
        <f>G143</f>
        <v>466.4</v>
      </c>
      <c r="H142" s="153">
        <f t="shared" si="10"/>
        <v>0</v>
      </c>
      <c r="I142" s="153">
        <f>I143</f>
        <v>466.4</v>
      </c>
    </row>
    <row r="143" spans="1:9" s="6" customFormat="1" ht="26.25" x14ac:dyDescent="0.25">
      <c r="A143" s="37" t="s">
        <v>71</v>
      </c>
      <c r="B143" s="44" t="s">
        <v>55</v>
      </c>
      <c r="C143" s="44" t="s">
        <v>42</v>
      </c>
      <c r="D143" s="44" t="s">
        <v>38</v>
      </c>
      <c r="E143" s="44" t="s">
        <v>90</v>
      </c>
      <c r="F143" s="44" t="s">
        <v>72</v>
      </c>
      <c r="G143" s="153">
        <v>466.4</v>
      </c>
      <c r="H143" s="153">
        <f t="shared" si="10"/>
        <v>0</v>
      </c>
      <c r="I143" s="153">
        <v>466.4</v>
      </c>
    </row>
    <row r="144" spans="1:9" s="6" customFormat="1" ht="39" x14ac:dyDescent="0.25">
      <c r="A144" s="47" t="s">
        <v>145</v>
      </c>
      <c r="B144" s="44" t="s">
        <v>55</v>
      </c>
      <c r="C144" s="44" t="s">
        <v>42</v>
      </c>
      <c r="D144" s="25" t="s">
        <v>41</v>
      </c>
      <c r="E144" s="25" t="s">
        <v>68</v>
      </c>
      <c r="F144" s="44" t="s">
        <v>40</v>
      </c>
      <c r="G144" s="153">
        <f>G145+G148</f>
        <v>168.7</v>
      </c>
      <c r="H144" s="153">
        <f t="shared" si="10"/>
        <v>-116.19999999999999</v>
      </c>
      <c r="I144" s="153">
        <f>I145+I148</f>
        <v>52.5</v>
      </c>
    </row>
    <row r="145" spans="1:9" s="6" customFormat="1" ht="26.25" x14ac:dyDescent="0.25">
      <c r="A145" s="47" t="s">
        <v>146</v>
      </c>
      <c r="B145" s="44" t="s">
        <v>55</v>
      </c>
      <c r="C145" s="44" t="s">
        <v>42</v>
      </c>
      <c r="D145" s="25" t="s">
        <v>41</v>
      </c>
      <c r="E145" s="25" t="s">
        <v>147</v>
      </c>
      <c r="F145" s="44" t="s">
        <v>40</v>
      </c>
      <c r="G145" s="153">
        <f t="shared" ref="G145:I145" si="19">G146</f>
        <v>116.2</v>
      </c>
      <c r="H145" s="153">
        <f t="shared" si="10"/>
        <v>-116.2</v>
      </c>
      <c r="I145" s="153">
        <f t="shared" si="19"/>
        <v>0</v>
      </c>
    </row>
    <row r="146" spans="1:9" s="6" customFormat="1" ht="76.5" x14ac:dyDescent="0.25">
      <c r="A146" s="45" t="s">
        <v>104</v>
      </c>
      <c r="B146" s="44" t="s">
        <v>55</v>
      </c>
      <c r="C146" s="44" t="s">
        <v>42</v>
      </c>
      <c r="D146" s="44" t="s">
        <v>41</v>
      </c>
      <c r="E146" s="44" t="s">
        <v>147</v>
      </c>
      <c r="F146" s="44" t="s">
        <v>66</v>
      </c>
      <c r="G146" s="153">
        <f>G147</f>
        <v>116.2</v>
      </c>
      <c r="H146" s="153">
        <f t="shared" si="10"/>
        <v>-116.2</v>
      </c>
      <c r="I146" s="153">
        <f>I147</f>
        <v>0</v>
      </c>
    </row>
    <row r="147" spans="1:9" s="7" customFormat="1" ht="25.5" x14ac:dyDescent="0.25">
      <c r="A147" s="45" t="s">
        <v>71</v>
      </c>
      <c r="B147" s="44" t="s">
        <v>55</v>
      </c>
      <c r="C147" s="44" t="s">
        <v>42</v>
      </c>
      <c r="D147" s="44" t="s">
        <v>41</v>
      </c>
      <c r="E147" s="44" t="s">
        <v>147</v>
      </c>
      <c r="F147" s="44" t="s">
        <v>72</v>
      </c>
      <c r="G147" s="153">
        <v>116.2</v>
      </c>
      <c r="H147" s="153">
        <f t="shared" si="10"/>
        <v>-116.2</v>
      </c>
      <c r="I147" s="153">
        <v>0</v>
      </c>
    </row>
    <row r="148" spans="1:9" s="7" customFormat="1" ht="64.5" x14ac:dyDescent="0.25">
      <c r="A148" s="37" t="s">
        <v>137</v>
      </c>
      <c r="B148" s="44" t="s">
        <v>55</v>
      </c>
      <c r="C148" s="44" t="s">
        <v>42</v>
      </c>
      <c r="D148" s="44" t="s">
        <v>41</v>
      </c>
      <c r="E148" s="44" t="s">
        <v>114</v>
      </c>
      <c r="F148" s="44" t="s">
        <v>40</v>
      </c>
      <c r="G148" s="153">
        <f t="shared" ref="G148:I148" si="20">G149</f>
        <v>52.5</v>
      </c>
      <c r="H148" s="153">
        <f t="shared" si="10"/>
        <v>0</v>
      </c>
      <c r="I148" s="153">
        <f t="shared" si="20"/>
        <v>52.5</v>
      </c>
    </row>
    <row r="149" spans="1:9" s="7" customFormat="1" x14ac:dyDescent="0.25">
      <c r="A149" s="37" t="s">
        <v>34</v>
      </c>
      <c r="B149" s="44" t="s">
        <v>55</v>
      </c>
      <c r="C149" s="44" t="s">
        <v>42</v>
      </c>
      <c r="D149" s="44" t="s">
        <v>41</v>
      </c>
      <c r="E149" s="44" t="s">
        <v>114</v>
      </c>
      <c r="F149" s="44" t="s">
        <v>101</v>
      </c>
      <c r="G149" s="153">
        <f>G150</f>
        <v>52.5</v>
      </c>
      <c r="H149" s="153">
        <f t="shared" si="10"/>
        <v>0</v>
      </c>
      <c r="I149" s="153">
        <f>I150</f>
        <v>52.5</v>
      </c>
    </row>
    <row r="150" spans="1:9" s="7" customFormat="1" x14ac:dyDescent="0.25">
      <c r="A150" s="51" t="s">
        <v>62</v>
      </c>
      <c r="B150" s="44" t="s">
        <v>55</v>
      </c>
      <c r="C150" s="44" t="s">
        <v>42</v>
      </c>
      <c r="D150" s="44" t="s">
        <v>41</v>
      </c>
      <c r="E150" s="44" t="s">
        <v>114</v>
      </c>
      <c r="F150" s="44" t="s">
        <v>102</v>
      </c>
      <c r="G150" s="153">
        <v>52.5</v>
      </c>
      <c r="H150" s="153">
        <f t="shared" si="10"/>
        <v>0</v>
      </c>
      <c r="I150" s="153">
        <v>52.5</v>
      </c>
    </row>
    <row r="151" spans="1:9" s="7" customFormat="1" ht="51.75" x14ac:dyDescent="0.25">
      <c r="A151" s="50" t="s">
        <v>156</v>
      </c>
      <c r="B151" s="42" t="s">
        <v>155</v>
      </c>
      <c r="C151" s="42" t="s">
        <v>42</v>
      </c>
      <c r="D151" s="42" t="s">
        <v>39</v>
      </c>
      <c r="E151" s="42" t="s">
        <v>68</v>
      </c>
      <c r="F151" s="42" t="s">
        <v>40</v>
      </c>
      <c r="G151" s="152">
        <f>G152</f>
        <v>95.7</v>
      </c>
      <c r="H151" s="152">
        <f t="shared" si="10"/>
        <v>-61.7</v>
      </c>
      <c r="I151" s="152">
        <f>I152</f>
        <v>34</v>
      </c>
    </row>
    <row r="152" spans="1:9" ht="51.75" x14ac:dyDescent="0.25">
      <c r="A152" s="37" t="s">
        <v>121</v>
      </c>
      <c r="B152" s="44" t="s">
        <v>155</v>
      </c>
      <c r="C152" s="44" t="s">
        <v>42</v>
      </c>
      <c r="D152" s="44" t="s">
        <v>41</v>
      </c>
      <c r="E152" s="44" t="s">
        <v>68</v>
      </c>
      <c r="F152" s="44" t="s">
        <v>40</v>
      </c>
      <c r="G152" s="153">
        <f t="shared" ref="G152:I152" si="21">G153</f>
        <v>95.7</v>
      </c>
      <c r="H152" s="153">
        <f t="shared" si="10"/>
        <v>-61.7</v>
      </c>
      <c r="I152" s="153">
        <f t="shared" si="21"/>
        <v>34</v>
      </c>
    </row>
    <row r="153" spans="1:9" ht="51.75" x14ac:dyDescent="0.25">
      <c r="A153" s="37" t="s">
        <v>123</v>
      </c>
      <c r="B153" s="44" t="s">
        <v>155</v>
      </c>
      <c r="C153" s="44" t="s">
        <v>42</v>
      </c>
      <c r="D153" s="44" t="s">
        <v>41</v>
      </c>
      <c r="E153" s="44" t="s">
        <v>122</v>
      </c>
      <c r="F153" s="44" t="s">
        <v>40</v>
      </c>
      <c r="G153" s="153">
        <f>G154</f>
        <v>95.7</v>
      </c>
      <c r="H153" s="153">
        <f t="shared" si="10"/>
        <v>-61.7</v>
      </c>
      <c r="I153" s="153">
        <f>I154</f>
        <v>34</v>
      </c>
    </row>
    <row r="154" spans="1:9" ht="25.5" x14ac:dyDescent="0.25">
      <c r="A154" s="45" t="s">
        <v>105</v>
      </c>
      <c r="B154" s="44" t="s">
        <v>155</v>
      </c>
      <c r="C154" s="44" t="s">
        <v>42</v>
      </c>
      <c r="D154" s="44" t="s">
        <v>41</v>
      </c>
      <c r="E154" s="44" t="s">
        <v>122</v>
      </c>
      <c r="F154" s="44" t="s">
        <v>51</v>
      </c>
      <c r="G154" s="153">
        <f>G155</f>
        <v>95.7</v>
      </c>
      <c r="H154" s="153">
        <f t="shared" si="10"/>
        <v>-61.7</v>
      </c>
      <c r="I154" s="153">
        <f>I155</f>
        <v>34</v>
      </c>
    </row>
    <row r="155" spans="1:9" ht="39" x14ac:dyDescent="0.25">
      <c r="A155" s="37" t="s">
        <v>65</v>
      </c>
      <c r="B155" s="44" t="s">
        <v>155</v>
      </c>
      <c r="C155" s="44" t="s">
        <v>42</v>
      </c>
      <c r="D155" s="44" t="s">
        <v>41</v>
      </c>
      <c r="E155" s="44" t="s">
        <v>122</v>
      </c>
      <c r="F155" s="44" t="s">
        <v>52</v>
      </c>
      <c r="G155" s="153">
        <v>95.7</v>
      </c>
      <c r="H155" s="153">
        <f t="shared" ref="H155:H193" si="22">I155-G155</f>
        <v>-61.7</v>
      </c>
      <c r="I155" s="153">
        <v>34</v>
      </c>
    </row>
    <row r="156" spans="1:9" ht="39" x14ac:dyDescent="0.25">
      <c r="A156" s="50" t="s">
        <v>165</v>
      </c>
      <c r="B156" s="34" t="s">
        <v>166</v>
      </c>
      <c r="C156" s="34" t="s">
        <v>42</v>
      </c>
      <c r="D156" s="34" t="s">
        <v>39</v>
      </c>
      <c r="E156" s="34" t="s">
        <v>68</v>
      </c>
      <c r="F156" s="42" t="s">
        <v>40</v>
      </c>
      <c r="G156" s="152">
        <f>G167+G171+G157</f>
        <v>15443.8</v>
      </c>
      <c r="H156" s="152">
        <f t="shared" si="22"/>
        <v>478</v>
      </c>
      <c r="I156" s="152">
        <f>I167+I171+I157</f>
        <v>15921.8</v>
      </c>
    </row>
    <row r="157" spans="1:9" s="129" customFormat="1" ht="51.75" x14ac:dyDescent="0.25">
      <c r="A157" s="37" t="s">
        <v>349</v>
      </c>
      <c r="B157" s="26" t="s">
        <v>166</v>
      </c>
      <c r="C157" s="26" t="s">
        <v>42</v>
      </c>
      <c r="D157" s="26" t="s">
        <v>38</v>
      </c>
      <c r="E157" s="26" t="s">
        <v>68</v>
      </c>
      <c r="F157" s="26" t="s">
        <v>40</v>
      </c>
      <c r="G157" s="153">
        <f>G158+G161+G164</f>
        <v>6677.5</v>
      </c>
      <c r="H157" s="153">
        <f t="shared" si="22"/>
        <v>0</v>
      </c>
      <c r="I157" s="153">
        <f>I158+I161+I164</f>
        <v>6677.5</v>
      </c>
    </row>
    <row r="158" spans="1:9" s="129" customFormat="1" ht="51.75" x14ac:dyDescent="0.25">
      <c r="A158" s="37" t="s">
        <v>350</v>
      </c>
      <c r="B158" s="26" t="s">
        <v>166</v>
      </c>
      <c r="C158" s="26" t="s">
        <v>42</v>
      </c>
      <c r="D158" s="26" t="s">
        <v>38</v>
      </c>
      <c r="E158" s="26" t="s">
        <v>351</v>
      </c>
      <c r="F158" s="26" t="s">
        <v>40</v>
      </c>
      <c r="G158" s="153">
        <f t="shared" ref="G158:I158" si="23">G159</f>
        <v>1400</v>
      </c>
      <c r="H158" s="153">
        <f t="shared" si="22"/>
        <v>0</v>
      </c>
      <c r="I158" s="153">
        <f t="shared" si="23"/>
        <v>1400</v>
      </c>
    </row>
    <row r="159" spans="1:9" s="129" customFormat="1" ht="25.5" x14ac:dyDescent="0.25">
      <c r="A159" s="45" t="s">
        <v>105</v>
      </c>
      <c r="B159" s="26" t="s">
        <v>166</v>
      </c>
      <c r="C159" s="26" t="s">
        <v>42</v>
      </c>
      <c r="D159" s="26" t="s">
        <v>38</v>
      </c>
      <c r="E159" s="26" t="s">
        <v>351</v>
      </c>
      <c r="F159" s="26" t="s">
        <v>51</v>
      </c>
      <c r="G159" s="153">
        <f>G160</f>
        <v>1400</v>
      </c>
      <c r="H159" s="153">
        <f t="shared" si="22"/>
        <v>0</v>
      </c>
      <c r="I159" s="153">
        <f>I160</f>
        <v>1400</v>
      </c>
    </row>
    <row r="160" spans="1:9" s="129" customFormat="1" ht="39" x14ac:dyDescent="0.25">
      <c r="A160" s="49" t="s">
        <v>65</v>
      </c>
      <c r="B160" s="26" t="s">
        <v>166</v>
      </c>
      <c r="C160" s="26" t="s">
        <v>42</v>
      </c>
      <c r="D160" s="26" t="s">
        <v>38</v>
      </c>
      <c r="E160" s="26" t="s">
        <v>351</v>
      </c>
      <c r="F160" s="26" t="s">
        <v>52</v>
      </c>
      <c r="G160" s="153">
        <v>1400</v>
      </c>
      <c r="H160" s="153">
        <f t="shared" si="22"/>
        <v>0</v>
      </c>
      <c r="I160" s="153">
        <v>1400</v>
      </c>
    </row>
    <row r="161" spans="1:9" s="129" customFormat="1" ht="51.75" x14ac:dyDescent="0.25">
      <c r="A161" s="37" t="s">
        <v>352</v>
      </c>
      <c r="B161" s="26" t="s">
        <v>166</v>
      </c>
      <c r="C161" s="26" t="s">
        <v>42</v>
      </c>
      <c r="D161" s="26" t="s">
        <v>38</v>
      </c>
      <c r="E161" s="26" t="s">
        <v>353</v>
      </c>
      <c r="F161" s="26" t="s">
        <v>40</v>
      </c>
      <c r="G161" s="153">
        <f>G162</f>
        <v>155.5</v>
      </c>
      <c r="H161" s="153">
        <f t="shared" si="22"/>
        <v>0</v>
      </c>
      <c r="I161" s="153">
        <f>I162</f>
        <v>155.5</v>
      </c>
    </row>
    <row r="162" spans="1:9" s="129" customFormat="1" ht="25.5" x14ac:dyDescent="0.25">
      <c r="A162" s="45" t="s">
        <v>105</v>
      </c>
      <c r="B162" s="26" t="s">
        <v>166</v>
      </c>
      <c r="C162" s="26" t="s">
        <v>42</v>
      </c>
      <c r="D162" s="26" t="s">
        <v>38</v>
      </c>
      <c r="E162" s="26" t="s">
        <v>353</v>
      </c>
      <c r="F162" s="26" t="s">
        <v>51</v>
      </c>
      <c r="G162" s="153">
        <f>G163</f>
        <v>155.5</v>
      </c>
      <c r="H162" s="153">
        <f t="shared" si="22"/>
        <v>0</v>
      </c>
      <c r="I162" s="153">
        <f>I163</f>
        <v>155.5</v>
      </c>
    </row>
    <row r="163" spans="1:9" s="129" customFormat="1" ht="39" x14ac:dyDescent="0.25">
      <c r="A163" s="49" t="s">
        <v>65</v>
      </c>
      <c r="B163" s="26" t="s">
        <v>166</v>
      </c>
      <c r="C163" s="26" t="s">
        <v>42</v>
      </c>
      <c r="D163" s="26" t="s">
        <v>38</v>
      </c>
      <c r="E163" s="26" t="s">
        <v>353</v>
      </c>
      <c r="F163" s="26" t="s">
        <v>52</v>
      </c>
      <c r="G163" s="153">
        <v>155.5</v>
      </c>
      <c r="H163" s="153">
        <f t="shared" si="22"/>
        <v>0</v>
      </c>
      <c r="I163" s="153">
        <v>155.5</v>
      </c>
    </row>
    <row r="164" spans="1:9" s="129" customFormat="1" ht="39" x14ac:dyDescent="0.25">
      <c r="A164" s="49" t="s">
        <v>128</v>
      </c>
      <c r="B164" s="26" t="s">
        <v>166</v>
      </c>
      <c r="C164" s="26" t="s">
        <v>42</v>
      </c>
      <c r="D164" s="26" t="s">
        <v>38</v>
      </c>
      <c r="E164" s="26" t="s">
        <v>79</v>
      </c>
      <c r="F164" s="26" t="s">
        <v>40</v>
      </c>
      <c r="G164" s="153">
        <f>G165</f>
        <v>5122</v>
      </c>
      <c r="H164" s="153">
        <f t="shared" si="22"/>
        <v>0</v>
      </c>
      <c r="I164" s="153">
        <f>I165</f>
        <v>5122</v>
      </c>
    </row>
    <row r="165" spans="1:9" s="129" customFormat="1" ht="25.5" x14ac:dyDescent="0.25">
      <c r="A165" s="45" t="s">
        <v>105</v>
      </c>
      <c r="B165" s="25" t="s">
        <v>166</v>
      </c>
      <c r="C165" s="26" t="s">
        <v>42</v>
      </c>
      <c r="D165" s="26" t="s">
        <v>38</v>
      </c>
      <c r="E165" s="26" t="s">
        <v>79</v>
      </c>
      <c r="F165" s="26" t="s">
        <v>51</v>
      </c>
      <c r="G165" s="153">
        <f>G166</f>
        <v>5122</v>
      </c>
      <c r="H165" s="153">
        <f t="shared" si="22"/>
        <v>0</v>
      </c>
      <c r="I165" s="153">
        <f>I166</f>
        <v>5122</v>
      </c>
    </row>
    <row r="166" spans="1:9" s="129" customFormat="1" ht="39" x14ac:dyDescent="0.25">
      <c r="A166" s="49" t="s">
        <v>65</v>
      </c>
      <c r="B166" s="25" t="s">
        <v>166</v>
      </c>
      <c r="C166" s="26" t="s">
        <v>42</v>
      </c>
      <c r="D166" s="26" t="s">
        <v>38</v>
      </c>
      <c r="E166" s="26" t="s">
        <v>79</v>
      </c>
      <c r="F166" s="26" t="s">
        <v>52</v>
      </c>
      <c r="G166" s="153">
        <v>5122</v>
      </c>
      <c r="H166" s="153">
        <f t="shared" si="22"/>
        <v>0</v>
      </c>
      <c r="I166" s="153">
        <v>5122</v>
      </c>
    </row>
    <row r="167" spans="1:9" s="6" customFormat="1" ht="39" x14ac:dyDescent="0.25">
      <c r="A167" s="37" t="s">
        <v>94</v>
      </c>
      <c r="B167" s="26" t="s">
        <v>166</v>
      </c>
      <c r="C167" s="26" t="s">
        <v>42</v>
      </c>
      <c r="D167" s="26" t="s">
        <v>41</v>
      </c>
      <c r="E167" s="26" t="s">
        <v>68</v>
      </c>
      <c r="F167" s="66" t="s">
        <v>40</v>
      </c>
      <c r="G167" s="155">
        <f>G168</f>
        <v>8599.7999999999993</v>
      </c>
      <c r="H167" s="155">
        <f t="shared" si="22"/>
        <v>478</v>
      </c>
      <c r="I167" s="155">
        <f>I168</f>
        <v>9077.7999999999993</v>
      </c>
    </row>
    <row r="168" spans="1:9" ht="39" x14ac:dyDescent="0.25">
      <c r="A168" s="49" t="s">
        <v>128</v>
      </c>
      <c r="B168" s="26" t="s">
        <v>166</v>
      </c>
      <c r="C168" s="26" t="s">
        <v>42</v>
      </c>
      <c r="D168" s="26" t="s">
        <v>41</v>
      </c>
      <c r="E168" s="26" t="s">
        <v>79</v>
      </c>
      <c r="F168" s="66" t="s">
        <v>40</v>
      </c>
      <c r="G168" s="155">
        <f t="shared" ref="G168:I168" si="24">G169</f>
        <v>8599.7999999999993</v>
      </c>
      <c r="H168" s="155">
        <f t="shared" si="22"/>
        <v>478</v>
      </c>
      <c r="I168" s="155">
        <f t="shared" si="24"/>
        <v>9077.7999999999993</v>
      </c>
    </row>
    <row r="169" spans="1:9" ht="25.5" x14ac:dyDescent="0.25">
      <c r="A169" s="45" t="s">
        <v>105</v>
      </c>
      <c r="B169" s="26" t="s">
        <v>166</v>
      </c>
      <c r="C169" s="66" t="s">
        <v>42</v>
      </c>
      <c r="D169" s="66" t="s">
        <v>41</v>
      </c>
      <c r="E169" s="66" t="s">
        <v>79</v>
      </c>
      <c r="F169" s="66" t="s">
        <v>51</v>
      </c>
      <c r="G169" s="155">
        <f>G170</f>
        <v>8599.7999999999993</v>
      </c>
      <c r="H169" s="155">
        <f t="shared" si="22"/>
        <v>478</v>
      </c>
      <c r="I169" s="155">
        <f>I170</f>
        <v>9077.7999999999993</v>
      </c>
    </row>
    <row r="170" spans="1:9" ht="39" x14ac:dyDescent="0.25">
      <c r="A170" s="37" t="s">
        <v>65</v>
      </c>
      <c r="B170" s="26" t="s">
        <v>166</v>
      </c>
      <c r="C170" s="66" t="s">
        <v>42</v>
      </c>
      <c r="D170" s="66" t="s">
        <v>41</v>
      </c>
      <c r="E170" s="66" t="s">
        <v>79</v>
      </c>
      <c r="F170" s="66" t="s">
        <v>52</v>
      </c>
      <c r="G170" s="155">
        <v>8599.7999999999993</v>
      </c>
      <c r="H170" s="155">
        <f t="shared" si="22"/>
        <v>478</v>
      </c>
      <c r="I170" s="155">
        <v>9077.7999999999993</v>
      </c>
    </row>
    <row r="171" spans="1:9" s="38" customFormat="1" ht="26.25" x14ac:dyDescent="0.25">
      <c r="A171" s="37" t="s">
        <v>215</v>
      </c>
      <c r="B171" s="28" t="s">
        <v>166</v>
      </c>
      <c r="C171" s="28" t="s">
        <v>42</v>
      </c>
      <c r="D171" s="28" t="s">
        <v>45</v>
      </c>
      <c r="E171" s="28" t="s">
        <v>68</v>
      </c>
      <c r="F171" s="28" t="s">
        <v>40</v>
      </c>
      <c r="G171" s="153">
        <f t="shared" ref="G171:I172" si="25">G172</f>
        <v>166.5</v>
      </c>
      <c r="H171" s="153">
        <f t="shared" si="22"/>
        <v>0</v>
      </c>
      <c r="I171" s="153">
        <f t="shared" si="25"/>
        <v>166.5</v>
      </c>
    </row>
    <row r="172" spans="1:9" s="38" customFormat="1" ht="39" x14ac:dyDescent="0.25">
      <c r="A172" s="49" t="s">
        <v>128</v>
      </c>
      <c r="B172" s="28" t="s">
        <v>166</v>
      </c>
      <c r="C172" s="28" t="s">
        <v>42</v>
      </c>
      <c r="D172" s="28" t="s">
        <v>45</v>
      </c>
      <c r="E172" s="28" t="s">
        <v>79</v>
      </c>
      <c r="F172" s="28" t="s">
        <v>40</v>
      </c>
      <c r="G172" s="153">
        <f t="shared" si="25"/>
        <v>166.5</v>
      </c>
      <c r="H172" s="153">
        <f t="shared" si="22"/>
        <v>0</v>
      </c>
      <c r="I172" s="153">
        <f t="shared" si="25"/>
        <v>166.5</v>
      </c>
    </row>
    <row r="173" spans="1:9" s="38" customFormat="1" ht="25.5" x14ac:dyDescent="0.25">
      <c r="A173" s="45" t="s">
        <v>105</v>
      </c>
      <c r="B173" s="28" t="s">
        <v>166</v>
      </c>
      <c r="C173" s="28" t="s">
        <v>42</v>
      </c>
      <c r="D173" s="28" t="s">
        <v>45</v>
      </c>
      <c r="E173" s="28" t="s">
        <v>79</v>
      </c>
      <c r="F173" s="28" t="s">
        <v>51</v>
      </c>
      <c r="G173" s="153">
        <f>G174</f>
        <v>166.5</v>
      </c>
      <c r="H173" s="153">
        <f t="shared" si="22"/>
        <v>0</v>
      </c>
      <c r="I173" s="153">
        <f>I174</f>
        <v>166.5</v>
      </c>
    </row>
    <row r="174" spans="1:9" s="38" customFormat="1" ht="39" x14ac:dyDescent="0.25">
      <c r="A174" s="49" t="s">
        <v>65</v>
      </c>
      <c r="B174" s="28" t="s">
        <v>166</v>
      </c>
      <c r="C174" s="28" t="s">
        <v>42</v>
      </c>
      <c r="D174" s="28" t="s">
        <v>45</v>
      </c>
      <c r="E174" s="28" t="s">
        <v>79</v>
      </c>
      <c r="F174" s="28" t="s">
        <v>52</v>
      </c>
      <c r="G174" s="153">
        <v>166.5</v>
      </c>
      <c r="H174" s="153">
        <f t="shared" si="22"/>
        <v>0</v>
      </c>
      <c r="I174" s="153">
        <v>166.5</v>
      </c>
    </row>
    <row r="175" spans="1:9" ht="64.5" x14ac:dyDescent="0.25">
      <c r="A175" s="50" t="s">
        <v>149</v>
      </c>
      <c r="B175" s="42" t="s">
        <v>148</v>
      </c>
      <c r="C175" s="42" t="s">
        <v>42</v>
      </c>
      <c r="D175" s="42" t="s">
        <v>39</v>
      </c>
      <c r="E175" s="42" t="s">
        <v>68</v>
      </c>
      <c r="F175" s="42" t="s">
        <v>40</v>
      </c>
      <c r="G175" s="152">
        <f>G179+G183+G176</f>
        <v>173.2</v>
      </c>
      <c r="H175" s="152">
        <f t="shared" si="22"/>
        <v>-98.999999999999986</v>
      </c>
      <c r="I175" s="152">
        <f>I179+I183+I176</f>
        <v>74.2</v>
      </c>
    </row>
    <row r="176" spans="1:9" ht="51" x14ac:dyDescent="0.25">
      <c r="A176" s="36" t="s">
        <v>200</v>
      </c>
      <c r="B176" s="29" t="s">
        <v>148</v>
      </c>
      <c r="C176" s="29" t="s">
        <v>42</v>
      </c>
      <c r="D176" s="29" t="s">
        <v>38</v>
      </c>
      <c r="E176" s="29" t="s">
        <v>68</v>
      </c>
      <c r="F176" s="29" t="s">
        <v>40</v>
      </c>
      <c r="G176" s="153">
        <f t="shared" ref="G176:I176" si="26">G177</f>
        <v>0</v>
      </c>
      <c r="H176" s="153">
        <f t="shared" si="22"/>
        <v>0</v>
      </c>
      <c r="I176" s="153">
        <f t="shared" si="26"/>
        <v>0</v>
      </c>
    </row>
    <row r="177" spans="1:9" ht="39" x14ac:dyDescent="0.25">
      <c r="A177" s="49" t="s">
        <v>201</v>
      </c>
      <c r="B177" s="29" t="s">
        <v>148</v>
      </c>
      <c r="C177" s="29" t="s">
        <v>42</v>
      </c>
      <c r="D177" s="29" t="s">
        <v>38</v>
      </c>
      <c r="E177" s="25" t="s">
        <v>202</v>
      </c>
      <c r="F177" s="29" t="s">
        <v>40</v>
      </c>
      <c r="G177" s="153">
        <f>G178</f>
        <v>0</v>
      </c>
      <c r="H177" s="153">
        <f t="shared" si="22"/>
        <v>0</v>
      </c>
      <c r="I177" s="153">
        <f>I178</f>
        <v>0</v>
      </c>
    </row>
    <row r="178" spans="1:9" ht="39" x14ac:dyDescent="0.25">
      <c r="A178" s="60" t="s">
        <v>65</v>
      </c>
      <c r="B178" s="29" t="s">
        <v>148</v>
      </c>
      <c r="C178" s="29" t="s">
        <v>42</v>
      </c>
      <c r="D178" s="29" t="s">
        <v>38</v>
      </c>
      <c r="E178" s="25" t="s">
        <v>202</v>
      </c>
      <c r="F178" s="29" t="s">
        <v>52</v>
      </c>
      <c r="G178" s="153">
        <v>0</v>
      </c>
      <c r="H178" s="153">
        <f t="shared" si="22"/>
        <v>0</v>
      </c>
      <c r="I178" s="153">
        <v>0</v>
      </c>
    </row>
    <row r="179" spans="1:9" ht="26.25" x14ac:dyDescent="0.25">
      <c r="A179" s="49" t="s">
        <v>150</v>
      </c>
      <c r="B179" s="44" t="s">
        <v>148</v>
      </c>
      <c r="C179" s="44" t="s">
        <v>42</v>
      </c>
      <c r="D179" s="44" t="s">
        <v>41</v>
      </c>
      <c r="E179" s="44" t="s">
        <v>68</v>
      </c>
      <c r="F179" s="44" t="s">
        <v>40</v>
      </c>
      <c r="G179" s="153">
        <f t="shared" ref="G179:I180" si="27">G180</f>
        <v>73.2</v>
      </c>
      <c r="H179" s="153">
        <f t="shared" si="22"/>
        <v>0</v>
      </c>
      <c r="I179" s="153">
        <f t="shared" si="27"/>
        <v>73.2</v>
      </c>
    </row>
    <row r="180" spans="1:9" ht="64.5" x14ac:dyDescent="0.25">
      <c r="A180" s="49" t="s">
        <v>137</v>
      </c>
      <c r="B180" s="44" t="s">
        <v>148</v>
      </c>
      <c r="C180" s="44" t="s">
        <v>42</v>
      </c>
      <c r="D180" s="44" t="s">
        <v>41</v>
      </c>
      <c r="E180" s="44" t="s">
        <v>114</v>
      </c>
      <c r="F180" s="44" t="s">
        <v>40</v>
      </c>
      <c r="G180" s="153">
        <f t="shared" si="27"/>
        <v>73.2</v>
      </c>
      <c r="H180" s="153">
        <f t="shared" si="22"/>
        <v>0</v>
      </c>
      <c r="I180" s="153">
        <f t="shared" si="27"/>
        <v>73.2</v>
      </c>
    </row>
    <row r="181" spans="1:9" x14ac:dyDescent="0.25">
      <c r="A181" s="37" t="s">
        <v>34</v>
      </c>
      <c r="B181" s="44" t="s">
        <v>148</v>
      </c>
      <c r="C181" s="44" t="s">
        <v>42</v>
      </c>
      <c r="D181" s="44" t="s">
        <v>41</v>
      </c>
      <c r="E181" s="44" t="s">
        <v>114</v>
      </c>
      <c r="F181" s="44" t="s">
        <v>101</v>
      </c>
      <c r="G181" s="153">
        <f>G182</f>
        <v>73.2</v>
      </c>
      <c r="H181" s="153">
        <f t="shared" si="22"/>
        <v>0</v>
      </c>
      <c r="I181" s="153">
        <f>I182</f>
        <v>73.2</v>
      </c>
    </row>
    <row r="182" spans="1:9" x14ac:dyDescent="0.25">
      <c r="A182" s="51" t="s">
        <v>62</v>
      </c>
      <c r="B182" s="44" t="s">
        <v>148</v>
      </c>
      <c r="C182" s="44" t="s">
        <v>42</v>
      </c>
      <c r="D182" s="44" t="s">
        <v>41</v>
      </c>
      <c r="E182" s="44" t="s">
        <v>114</v>
      </c>
      <c r="F182" s="44" t="s">
        <v>102</v>
      </c>
      <c r="G182" s="153">
        <v>73.2</v>
      </c>
      <c r="H182" s="153">
        <f t="shared" si="22"/>
        <v>0</v>
      </c>
      <c r="I182" s="153">
        <v>73.2</v>
      </c>
    </row>
    <row r="183" spans="1:9" ht="26.25" x14ac:dyDescent="0.25">
      <c r="A183" s="37" t="s">
        <v>77</v>
      </c>
      <c r="B183" s="44" t="s">
        <v>148</v>
      </c>
      <c r="C183" s="44" t="s">
        <v>42</v>
      </c>
      <c r="D183" s="44" t="s">
        <v>45</v>
      </c>
      <c r="E183" s="44" t="s">
        <v>68</v>
      </c>
      <c r="F183" s="44" t="s">
        <v>40</v>
      </c>
      <c r="G183" s="153">
        <f t="shared" ref="G183:I184" si="28">G184</f>
        <v>100</v>
      </c>
      <c r="H183" s="153">
        <f t="shared" si="22"/>
        <v>-99</v>
      </c>
      <c r="I183" s="153">
        <f t="shared" si="28"/>
        <v>1</v>
      </c>
    </row>
    <row r="184" spans="1:9" x14ac:dyDescent="0.25">
      <c r="A184" s="49" t="s">
        <v>138</v>
      </c>
      <c r="B184" s="44" t="s">
        <v>148</v>
      </c>
      <c r="C184" s="44" t="s">
        <v>42</v>
      </c>
      <c r="D184" s="44" t="s">
        <v>45</v>
      </c>
      <c r="E184" s="44" t="s">
        <v>78</v>
      </c>
      <c r="F184" s="44" t="s">
        <v>40</v>
      </c>
      <c r="G184" s="153">
        <f t="shared" si="28"/>
        <v>100</v>
      </c>
      <c r="H184" s="153">
        <f t="shared" si="22"/>
        <v>-99</v>
      </c>
      <c r="I184" s="153">
        <f t="shared" si="28"/>
        <v>1</v>
      </c>
    </row>
    <row r="185" spans="1:9" x14ac:dyDescent="0.25">
      <c r="A185" s="37" t="s">
        <v>12</v>
      </c>
      <c r="B185" s="44" t="s">
        <v>148</v>
      </c>
      <c r="C185" s="44" t="s">
        <v>42</v>
      </c>
      <c r="D185" s="44" t="s">
        <v>45</v>
      </c>
      <c r="E185" s="44" t="s">
        <v>78</v>
      </c>
      <c r="F185" s="44" t="s">
        <v>56</v>
      </c>
      <c r="G185" s="153">
        <f>G186</f>
        <v>100</v>
      </c>
      <c r="H185" s="153">
        <f t="shared" si="22"/>
        <v>-99</v>
      </c>
      <c r="I185" s="153">
        <f>I186</f>
        <v>1</v>
      </c>
    </row>
    <row r="186" spans="1:9" x14ac:dyDescent="0.25">
      <c r="A186" s="37" t="s">
        <v>14</v>
      </c>
      <c r="B186" s="44" t="s">
        <v>148</v>
      </c>
      <c r="C186" s="44" t="s">
        <v>42</v>
      </c>
      <c r="D186" s="44" t="s">
        <v>45</v>
      </c>
      <c r="E186" s="44" t="s">
        <v>78</v>
      </c>
      <c r="F186" s="44" t="s">
        <v>57</v>
      </c>
      <c r="G186" s="153">
        <v>100</v>
      </c>
      <c r="H186" s="153">
        <f t="shared" si="22"/>
        <v>-99</v>
      </c>
      <c r="I186" s="153">
        <v>1</v>
      </c>
    </row>
    <row r="187" spans="1:9" ht="39" x14ac:dyDescent="0.25">
      <c r="A187" s="84" t="s">
        <v>167</v>
      </c>
      <c r="B187" s="31" t="s">
        <v>168</v>
      </c>
      <c r="C187" s="31" t="s">
        <v>42</v>
      </c>
      <c r="D187" s="31" t="s">
        <v>39</v>
      </c>
      <c r="E187" s="31" t="s">
        <v>68</v>
      </c>
      <c r="F187" s="31" t="s">
        <v>40</v>
      </c>
      <c r="G187" s="152">
        <f>G188</f>
        <v>1657.5</v>
      </c>
      <c r="H187" s="152">
        <f t="shared" si="22"/>
        <v>0</v>
      </c>
      <c r="I187" s="152">
        <f>I188</f>
        <v>1657.5</v>
      </c>
    </row>
    <row r="188" spans="1:9" ht="51.75" x14ac:dyDescent="0.25">
      <c r="A188" s="49" t="s">
        <v>99</v>
      </c>
      <c r="B188" s="28" t="s">
        <v>168</v>
      </c>
      <c r="C188" s="28" t="s">
        <v>42</v>
      </c>
      <c r="D188" s="28" t="s">
        <v>38</v>
      </c>
      <c r="E188" s="28" t="s">
        <v>68</v>
      </c>
      <c r="F188" s="28" t="s">
        <v>40</v>
      </c>
      <c r="G188" s="153">
        <f>G189+G191</f>
        <v>1657.5</v>
      </c>
      <c r="H188" s="153">
        <f t="shared" si="22"/>
        <v>0</v>
      </c>
      <c r="I188" s="153">
        <f>I189+I191</f>
        <v>1657.5</v>
      </c>
    </row>
    <row r="189" spans="1:9" ht="25.5" x14ac:dyDescent="0.25">
      <c r="A189" s="45" t="s">
        <v>105</v>
      </c>
      <c r="B189" s="28" t="s">
        <v>168</v>
      </c>
      <c r="C189" s="28" t="s">
        <v>42</v>
      </c>
      <c r="D189" s="28" t="s">
        <v>38</v>
      </c>
      <c r="E189" s="28" t="s">
        <v>79</v>
      </c>
      <c r="F189" s="44" t="s">
        <v>51</v>
      </c>
      <c r="G189" s="153">
        <f>G190</f>
        <v>992.5</v>
      </c>
      <c r="H189" s="153">
        <f t="shared" si="22"/>
        <v>0</v>
      </c>
      <c r="I189" s="153">
        <f>I190</f>
        <v>992.5</v>
      </c>
    </row>
    <row r="190" spans="1:9" ht="38.25" x14ac:dyDescent="0.25">
      <c r="A190" s="68" t="s">
        <v>65</v>
      </c>
      <c r="B190" s="28" t="s">
        <v>168</v>
      </c>
      <c r="C190" s="28" t="s">
        <v>42</v>
      </c>
      <c r="D190" s="28" t="s">
        <v>38</v>
      </c>
      <c r="E190" s="28" t="s">
        <v>79</v>
      </c>
      <c r="F190" s="44" t="s">
        <v>52</v>
      </c>
      <c r="G190" s="153">
        <v>992.5</v>
      </c>
      <c r="H190" s="153">
        <f t="shared" si="22"/>
        <v>0</v>
      </c>
      <c r="I190" s="153">
        <v>992.5</v>
      </c>
    </row>
    <row r="191" spans="1:9" s="129" customFormat="1" ht="29.25" customHeight="1" x14ac:dyDescent="0.25">
      <c r="A191" s="68" t="s">
        <v>357</v>
      </c>
      <c r="B191" s="28" t="s">
        <v>168</v>
      </c>
      <c r="C191" s="28" t="s">
        <v>42</v>
      </c>
      <c r="D191" s="28" t="s">
        <v>38</v>
      </c>
      <c r="E191" s="28" t="s">
        <v>79</v>
      </c>
      <c r="F191" s="44" t="s">
        <v>354</v>
      </c>
      <c r="G191" s="153">
        <f>G192</f>
        <v>665</v>
      </c>
      <c r="H191" s="153">
        <f t="shared" si="22"/>
        <v>0</v>
      </c>
      <c r="I191" s="153">
        <f>I192</f>
        <v>665</v>
      </c>
    </row>
    <row r="192" spans="1:9" s="129" customFormat="1" x14ac:dyDescent="0.25">
      <c r="A192" s="68" t="s">
        <v>356</v>
      </c>
      <c r="B192" s="28" t="s">
        <v>168</v>
      </c>
      <c r="C192" s="28" t="s">
        <v>42</v>
      </c>
      <c r="D192" s="28" t="s">
        <v>38</v>
      </c>
      <c r="E192" s="28" t="s">
        <v>79</v>
      </c>
      <c r="F192" s="44" t="s">
        <v>355</v>
      </c>
      <c r="G192" s="153">
        <v>665</v>
      </c>
      <c r="H192" s="153">
        <f t="shared" si="22"/>
        <v>0</v>
      </c>
      <c r="I192" s="153">
        <v>665</v>
      </c>
    </row>
    <row r="193" spans="1:9" x14ac:dyDescent="0.25">
      <c r="A193" s="73" t="s">
        <v>35</v>
      </c>
      <c r="B193" s="44"/>
      <c r="C193" s="44"/>
      <c r="D193" s="44"/>
      <c r="E193" s="44"/>
      <c r="F193" s="87"/>
      <c r="G193" s="152">
        <f>G9+G33+G69+G74+G86+G115+G136+G151+G156+G175+G187+G21</f>
        <v>81224.499999999985</v>
      </c>
      <c r="H193" s="152">
        <f t="shared" si="22"/>
        <v>-2216.9999999999854</v>
      </c>
      <c r="I193" s="152">
        <f>I9+I33+I69+I74+I86+I115+I136+I151+I156+I175+I187+I21</f>
        <v>79007.5</v>
      </c>
    </row>
    <row r="194" spans="1:9" x14ac:dyDescent="0.25">
      <c r="H194" s="129"/>
      <c r="I194" s="129"/>
    </row>
    <row r="195" spans="1:9" x14ac:dyDescent="0.25">
      <c r="H195" s="129"/>
      <c r="I195" s="129"/>
    </row>
  </sheetData>
  <autoFilter ref="A8:I193"/>
  <mergeCells count="11">
    <mergeCell ref="G1:I1"/>
    <mergeCell ref="F6:F7"/>
    <mergeCell ref="I6:I7"/>
    <mergeCell ref="A5:I5"/>
    <mergeCell ref="A3:I3"/>
    <mergeCell ref="E2:I2"/>
    <mergeCell ref="B2:D2"/>
    <mergeCell ref="A6:A7"/>
    <mergeCell ref="B6:E6"/>
    <mergeCell ref="G6:G7"/>
    <mergeCell ref="H6:H7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A21" sqref="A21"/>
    </sheetView>
  </sheetViews>
  <sheetFormatPr defaultRowHeight="15" x14ac:dyDescent="0.25"/>
  <cols>
    <col min="1" max="1" width="54" customWidth="1"/>
    <col min="2" max="3" width="7.28515625" customWidth="1"/>
    <col min="4" max="4" width="12.42578125" customWidth="1"/>
    <col min="5" max="5" width="13" customWidth="1"/>
    <col min="6" max="9" width="11.85546875" customWidth="1"/>
  </cols>
  <sheetData>
    <row r="1" spans="1:6" x14ac:dyDescent="0.25">
      <c r="C1" s="174" t="s">
        <v>185</v>
      </c>
      <c r="D1" s="174"/>
      <c r="E1" s="174"/>
      <c r="F1" s="170"/>
    </row>
    <row r="2" spans="1:6" ht="34.5" customHeight="1" x14ac:dyDescent="0.25">
      <c r="B2" s="174" t="s">
        <v>210</v>
      </c>
      <c r="C2" s="174"/>
      <c r="D2" s="174"/>
      <c r="E2" s="170"/>
      <c r="F2" s="170"/>
    </row>
    <row r="3" spans="1:6" ht="51.75" customHeight="1" x14ac:dyDescent="0.25">
      <c r="A3" s="169" t="s">
        <v>211</v>
      </c>
      <c r="B3" s="169"/>
      <c r="C3" s="169"/>
      <c r="D3" s="169"/>
      <c r="E3" s="169"/>
      <c r="F3" s="169"/>
    </row>
    <row r="4" spans="1:6" ht="15.75" x14ac:dyDescent="0.25">
      <c r="A4" s="2"/>
      <c r="B4" s="4"/>
      <c r="C4" s="4"/>
      <c r="D4" s="4"/>
      <c r="E4" s="4"/>
    </row>
    <row r="5" spans="1:6" x14ac:dyDescent="0.25">
      <c r="A5" s="176" t="s">
        <v>0</v>
      </c>
      <c r="B5" s="176"/>
      <c r="C5" s="176"/>
      <c r="D5" s="176"/>
      <c r="E5" s="176"/>
      <c r="F5" s="176"/>
    </row>
    <row r="6" spans="1:6" ht="18.75" customHeight="1" x14ac:dyDescent="0.25">
      <c r="A6" s="186" t="s">
        <v>1</v>
      </c>
      <c r="B6" s="187" t="s">
        <v>2</v>
      </c>
      <c r="C6" s="187" t="s">
        <v>3</v>
      </c>
      <c r="D6" s="172" t="s">
        <v>179</v>
      </c>
      <c r="E6" s="172" t="s">
        <v>180</v>
      </c>
      <c r="F6" s="166" t="s">
        <v>181</v>
      </c>
    </row>
    <row r="7" spans="1:6" ht="20.25" customHeight="1" x14ac:dyDescent="0.25">
      <c r="A7" s="186"/>
      <c r="B7" s="187"/>
      <c r="C7" s="187"/>
      <c r="D7" s="173"/>
      <c r="E7" s="173"/>
      <c r="F7" s="166"/>
    </row>
    <row r="8" spans="1:6" x14ac:dyDescent="0.25">
      <c r="A8" s="15">
        <v>1</v>
      </c>
      <c r="B8" s="16">
        <v>2</v>
      </c>
      <c r="C8" s="16">
        <v>3</v>
      </c>
      <c r="D8" s="35" t="s">
        <v>53</v>
      </c>
      <c r="E8" s="35" t="s">
        <v>186</v>
      </c>
      <c r="F8" s="15">
        <v>6</v>
      </c>
    </row>
    <row r="9" spans="1:6" x14ac:dyDescent="0.25">
      <c r="A9" s="18" t="s">
        <v>9</v>
      </c>
      <c r="B9" s="19" t="s">
        <v>38</v>
      </c>
      <c r="C9" s="20" t="s">
        <v>39</v>
      </c>
      <c r="D9" s="21">
        <f>D10+D11+D12+D15+D16+D13+D14</f>
        <v>40371.899999999994</v>
      </c>
      <c r="E9" s="21">
        <f>F9-D9</f>
        <v>-1020.4999999999927</v>
      </c>
      <c r="F9" s="21">
        <f>F10+F11+F12+F15+F16+F13+F14</f>
        <v>39351.4</v>
      </c>
    </row>
    <row r="10" spans="1:6" ht="24" x14ac:dyDescent="0.25">
      <c r="A10" s="18" t="s">
        <v>10</v>
      </c>
      <c r="B10" s="19" t="s">
        <v>38</v>
      </c>
      <c r="C10" s="20" t="s">
        <v>41</v>
      </c>
      <c r="D10" s="21">
        <v>2269</v>
      </c>
      <c r="E10" s="21">
        <f t="shared" ref="E10:E39" si="0">F10-D10</f>
        <v>-109.59999999999991</v>
      </c>
      <c r="F10" s="21">
        <v>2159.4</v>
      </c>
    </row>
    <row r="11" spans="1:6" ht="36" x14ac:dyDescent="0.25">
      <c r="A11" s="18" t="s">
        <v>144</v>
      </c>
      <c r="B11" s="19" t="s">
        <v>38</v>
      </c>
      <c r="C11" s="20" t="s">
        <v>45</v>
      </c>
      <c r="D11" s="21">
        <v>116.2</v>
      </c>
      <c r="E11" s="21">
        <f t="shared" si="0"/>
        <v>-116.2</v>
      </c>
      <c r="F11" s="21">
        <v>0</v>
      </c>
    </row>
    <row r="12" spans="1:6" ht="36" x14ac:dyDescent="0.25">
      <c r="A12" s="18" t="s">
        <v>11</v>
      </c>
      <c r="B12" s="19" t="s">
        <v>38</v>
      </c>
      <c r="C12" s="20" t="s">
        <v>43</v>
      </c>
      <c r="D12" s="21">
        <v>22661.399999999998</v>
      </c>
      <c r="E12" s="21">
        <f t="shared" si="0"/>
        <v>-342.89999999999782</v>
      </c>
      <c r="F12" s="21">
        <v>22318.5</v>
      </c>
    </row>
    <row r="13" spans="1:6" ht="24" x14ac:dyDescent="0.25">
      <c r="A13" s="18" t="s">
        <v>113</v>
      </c>
      <c r="B13" s="19" t="s">
        <v>38</v>
      </c>
      <c r="C13" s="20" t="s">
        <v>100</v>
      </c>
      <c r="D13" s="21">
        <v>115.1</v>
      </c>
      <c r="E13" s="21">
        <f t="shared" si="0"/>
        <v>0</v>
      </c>
      <c r="F13" s="21">
        <v>115.1</v>
      </c>
    </row>
    <row r="14" spans="1:6" x14ac:dyDescent="0.25">
      <c r="A14" s="18" t="s">
        <v>195</v>
      </c>
      <c r="B14" s="19" t="s">
        <v>38</v>
      </c>
      <c r="C14" s="20" t="s">
        <v>196</v>
      </c>
      <c r="D14" s="21">
        <v>265.7</v>
      </c>
      <c r="E14" s="21">
        <f t="shared" si="0"/>
        <v>53.300000000000011</v>
      </c>
      <c r="F14" s="21">
        <v>319</v>
      </c>
    </row>
    <row r="15" spans="1:6" x14ac:dyDescent="0.25">
      <c r="A15" s="18" t="s">
        <v>13</v>
      </c>
      <c r="B15" s="19" t="s">
        <v>38</v>
      </c>
      <c r="C15" s="20">
        <v>11</v>
      </c>
      <c r="D15" s="21">
        <v>100</v>
      </c>
      <c r="E15" s="21">
        <f t="shared" si="0"/>
        <v>-99</v>
      </c>
      <c r="F15" s="21">
        <v>1</v>
      </c>
    </row>
    <row r="16" spans="1:6" x14ac:dyDescent="0.25">
      <c r="A16" s="18" t="s">
        <v>15</v>
      </c>
      <c r="B16" s="19" t="s">
        <v>38</v>
      </c>
      <c r="C16" s="20">
        <v>13</v>
      </c>
      <c r="D16" s="21">
        <v>14844.499999999998</v>
      </c>
      <c r="E16" s="21">
        <f t="shared" si="0"/>
        <v>-406.09999999999854</v>
      </c>
      <c r="F16" s="21">
        <v>14438.4</v>
      </c>
    </row>
    <row r="17" spans="1:6" x14ac:dyDescent="0.25">
      <c r="A17" s="18" t="s">
        <v>18</v>
      </c>
      <c r="B17" s="19" t="s">
        <v>41</v>
      </c>
      <c r="C17" s="20" t="s">
        <v>39</v>
      </c>
      <c r="D17" s="21">
        <f>D18</f>
        <v>466.4</v>
      </c>
      <c r="E17" s="21">
        <f t="shared" si="0"/>
        <v>0</v>
      </c>
      <c r="F17" s="21">
        <f>F18</f>
        <v>466.4</v>
      </c>
    </row>
    <row r="18" spans="1:6" x14ac:dyDescent="0.25">
      <c r="A18" s="18" t="s">
        <v>19</v>
      </c>
      <c r="B18" s="19" t="s">
        <v>41</v>
      </c>
      <c r="C18" s="20" t="s">
        <v>45</v>
      </c>
      <c r="D18" s="21">
        <v>466.4</v>
      </c>
      <c r="E18" s="21">
        <f t="shared" si="0"/>
        <v>0</v>
      </c>
      <c r="F18" s="21">
        <v>466.4</v>
      </c>
    </row>
    <row r="19" spans="1:6" x14ac:dyDescent="0.25">
      <c r="A19" s="18" t="s">
        <v>21</v>
      </c>
      <c r="B19" s="19" t="s">
        <v>45</v>
      </c>
      <c r="C19" s="20" t="s">
        <v>39</v>
      </c>
      <c r="D19" s="21">
        <f>D20+D21+D22</f>
        <v>209.89999999999998</v>
      </c>
      <c r="E19" s="21">
        <f t="shared" si="0"/>
        <v>-61.699999999999989</v>
      </c>
      <c r="F19" s="21">
        <f>F20+F21+F22</f>
        <v>148.19999999999999</v>
      </c>
    </row>
    <row r="20" spans="1:6" x14ac:dyDescent="0.25">
      <c r="A20" s="18" t="s">
        <v>106</v>
      </c>
      <c r="B20" s="19" t="s">
        <v>45</v>
      </c>
      <c r="C20" s="20" t="s">
        <v>43</v>
      </c>
      <c r="D20" s="21">
        <v>78</v>
      </c>
      <c r="E20" s="21">
        <f t="shared" si="0"/>
        <v>0</v>
      </c>
      <c r="F20" s="21">
        <v>78</v>
      </c>
    </row>
    <row r="21" spans="1:6" x14ac:dyDescent="0.25">
      <c r="A21" s="22" t="s">
        <v>384</v>
      </c>
      <c r="B21" s="19" t="s">
        <v>45</v>
      </c>
      <c r="C21" s="20" t="s">
        <v>46</v>
      </c>
      <c r="D21" s="21">
        <v>95.7</v>
      </c>
      <c r="E21" s="21">
        <f t="shared" si="0"/>
        <v>-61.7</v>
      </c>
      <c r="F21" s="21">
        <v>34</v>
      </c>
    </row>
    <row r="22" spans="1:6" ht="24" x14ac:dyDescent="0.25">
      <c r="A22" s="22" t="s">
        <v>157</v>
      </c>
      <c r="B22" s="19" t="s">
        <v>45</v>
      </c>
      <c r="C22" s="20" t="s">
        <v>59</v>
      </c>
      <c r="D22" s="21">
        <v>36.199999999999996</v>
      </c>
      <c r="E22" s="21">
        <f t="shared" si="0"/>
        <v>0</v>
      </c>
      <c r="F22" s="21">
        <v>36.199999999999996</v>
      </c>
    </row>
    <row r="23" spans="1:6" x14ac:dyDescent="0.25">
      <c r="A23" s="18" t="s">
        <v>22</v>
      </c>
      <c r="B23" s="19" t="s">
        <v>43</v>
      </c>
      <c r="C23" s="20" t="s">
        <v>39</v>
      </c>
      <c r="D23" s="21">
        <f>D24+D26+D27+D28+D25</f>
        <v>24314.399999999998</v>
      </c>
      <c r="E23" s="21">
        <f t="shared" si="0"/>
        <v>-808.90000000000146</v>
      </c>
      <c r="F23" s="21">
        <f>F24+F26+F27+F28+F25</f>
        <v>23505.499999999996</v>
      </c>
    </row>
    <row r="24" spans="1:6" x14ac:dyDescent="0.25">
      <c r="A24" s="22" t="s">
        <v>23</v>
      </c>
      <c r="B24" s="19" t="s">
        <v>43</v>
      </c>
      <c r="C24" s="20" t="s">
        <v>38</v>
      </c>
      <c r="D24" s="21">
        <v>3637.5</v>
      </c>
      <c r="E24" s="21">
        <f t="shared" si="0"/>
        <v>-1287.5</v>
      </c>
      <c r="F24" s="21">
        <v>2350</v>
      </c>
    </row>
    <row r="25" spans="1:6" s="38" customFormat="1" x14ac:dyDescent="0.25">
      <c r="A25" s="22" t="s">
        <v>214</v>
      </c>
      <c r="B25" s="19" t="s">
        <v>43</v>
      </c>
      <c r="C25" s="20" t="s">
        <v>48</v>
      </c>
      <c r="D25" s="21">
        <v>166.5</v>
      </c>
      <c r="E25" s="21">
        <f t="shared" si="0"/>
        <v>0</v>
      </c>
      <c r="F25" s="21">
        <v>166.5</v>
      </c>
    </row>
    <row r="26" spans="1:6" x14ac:dyDescent="0.25">
      <c r="A26" s="18" t="s">
        <v>136</v>
      </c>
      <c r="B26" s="19" t="s">
        <v>43</v>
      </c>
      <c r="C26" s="20" t="s">
        <v>46</v>
      </c>
      <c r="D26" s="21">
        <v>18662.5</v>
      </c>
      <c r="E26" s="21">
        <f t="shared" si="0"/>
        <v>478.59999999999854</v>
      </c>
      <c r="F26" s="21">
        <v>19141.099999999999</v>
      </c>
    </row>
    <row r="27" spans="1:6" x14ac:dyDescent="0.25">
      <c r="A27" s="18" t="s">
        <v>24</v>
      </c>
      <c r="B27" s="19" t="s">
        <v>43</v>
      </c>
      <c r="C27" s="20">
        <v>10</v>
      </c>
      <c r="D27" s="21">
        <v>179.8</v>
      </c>
      <c r="E27" s="21">
        <f t="shared" si="0"/>
        <v>0</v>
      </c>
      <c r="F27" s="21">
        <v>179.8</v>
      </c>
    </row>
    <row r="28" spans="1:6" x14ac:dyDescent="0.25">
      <c r="A28" s="18" t="s">
        <v>126</v>
      </c>
      <c r="B28" s="19" t="s">
        <v>43</v>
      </c>
      <c r="C28" s="20" t="s">
        <v>125</v>
      </c>
      <c r="D28" s="21">
        <v>1668.1</v>
      </c>
      <c r="E28" s="21">
        <f t="shared" si="0"/>
        <v>0</v>
      </c>
      <c r="F28" s="21">
        <v>1668.1</v>
      </c>
    </row>
    <row r="29" spans="1:6" x14ac:dyDescent="0.25">
      <c r="A29" s="18" t="s">
        <v>26</v>
      </c>
      <c r="B29" s="19" t="s">
        <v>47</v>
      </c>
      <c r="C29" s="20" t="s">
        <v>39</v>
      </c>
      <c r="D29" s="21">
        <f>D30+D31+D32</f>
        <v>15430.199999999999</v>
      </c>
      <c r="E29" s="21">
        <f t="shared" si="0"/>
        <v>-343.39999999999964</v>
      </c>
      <c r="F29" s="21">
        <f>F30+F31+F32</f>
        <v>15086.8</v>
      </c>
    </row>
    <row r="30" spans="1:6" x14ac:dyDescent="0.25">
      <c r="A30" s="18" t="s">
        <v>27</v>
      </c>
      <c r="B30" s="19" t="s">
        <v>47</v>
      </c>
      <c r="C30" s="20" t="s">
        <v>38</v>
      </c>
      <c r="D30" s="21">
        <v>1792.8</v>
      </c>
      <c r="E30" s="21">
        <f t="shared" si="0"/>
        <v>-383.5</v>
      </c>
      <c r="F30" s="21">
        <v>1409.3</v>
      </c>
    </row>
    <row r="31" spans="1:6" x14ac:dyDescent="0.25">
      <c r="A31" s="18" t="s">
        <v>29</v>
      </c>
      <c r="B31" s="19" t="s">
        <v>47</v>
      </c>
      <c r="C31" s="20" t="s">
        <v>41</v>
      </c>
      <c r="D31" s="21">
        <v>9845.2999999999993</v>
      </c>
      <c r="E31" s="21">
        <f t="shared" si="0"/>
        <v>0</v>
      </c>
      <c r="F31" s="21">
        <v>9845.2999999999993</v>
      </c>
    </row>
    <row r="32" spans="1:6" x14ac:dyDescent="0.25">
      <c r="A32" s="18" t="s">
        <v>30</v>
      </c>
      <c r="B32" s="19" t="s">
        <v>47</v>
      </c>
      <c r="C32" s="20" t="s">
        <v>45</v>
      </c>
      <c r="D32" s="21">
        <v>3792.1</v>
      </c>
      <c r="E32" s="21">
        <f t="shared" si="0"/>
        <v>40.099999999999909</v>
      </c>
      <c r="F32" s="21">
        <v>3832.2</v>
      </c>
    </row>
    <row r="33" spans="1:6" x14ac:dyDescent="0.25">
      <c r="A33" s="18" t="s">
        <v>188</v>
      </c>
      <c r="B33" s="19" t="s">
        <v>100</v>
      </c>
      <c r="C33" s="20" t="s">
        <v>39</v>
      </c>
      <c r="D33" s="21">
        <f>D34</f>
        <v>31.7</v>
      </c>
      <c r="E33" s="21">
        <f t="shared" si="0"/>
        <v>0</v>
      </c>
      <c r="F33" s="21">
        <f>F34</f>
        <v>31.7</v>
      </c>
    </row>
    <row r="34" spans="1:6" x14ac:dyDescent="0.25">
      <c r="A34" s="18" t="s">
        <v>189</v>
      </c>
      <c r="B34" s="19" t="s">
        <v>100</v>
      </c>
      <c r="C34" s="20" t="s">
        <v>47</v>
      </c>
      <c r="D34" s="21">
        <v>31.7</v>
      </c>
      <c r="E34" s="21">
        <f t="shared" si="0"/>
        <v>0</v>
      </c>
      <c r="F34" s="21">
        <v>31.7</v>
      </c>
    </row>
    <row r="35" spans="1:6" x14ac:dyDescent="0.25">
      <c r="A35" s="37" t="s">
        <v>130</v>
      </c>
      <c r="B35" s="19" t="s">
        <v>48</v>
      </c>
      <c r="C35" s="20" t="s">
        <v>39</v>
      </c>
      <c r="D35" s="21">
        <f>D36</f>
        <v>100</v>
      </c>
      <c r="E35" s="21">
        <f t="shared" si="0"/>
        <v>17.5</v>
      </c>
      <c r="F35" s="21">
        <f>F36</f>
        <v>117.5</v>
      </c>
    </row>
    <row r="36" spans="1:6" x14ac:dyDescent="0.25">
      <c r="A36" s="37" t="s">
        <v>131</v>
      </c>
      <c r="B36" s="19" t="s">
        <v>48</v>
      </c>
      <c r="C36" s="20" t="s">
        <v>38</v>
      </c>
      <c r="D36" s="21">
        <v>100</v>
      </c>
      <c r="E36" s="21">
        <f t="shared" si="0"/>
        <v>17.5</v>
      </c>
      <c r="F36" s="21">
        <v>117.5</v>
      </c>
    </row>
    <row r="37" spans="1:6" x14ac:dyDescent="0.25">
      <c r="A37" s="18" t="s">
        <v>31</v>
      </c>
      <c r="B37" s="19">
        <v>10</v>
      </c>
      <c r="C37" s="20" t="s">
        <v>39</v>
      </c>
      <c r="D37" s="21">
        <f>D38</f>
        <v>300</v>
      </c>
      <c r="E37" s="21">
        <f t="shared" si="0"/>
        <v>0</v>
      </c>
      <c r="F37" s="21">
        <f>F38</f>
        <v>300</v>
      </c>
    </row>
    <row r="38" spans="1:6" x14ac:dyDescent="0.25">
      <c r="A38" s="18" t="s">
        <v>32</v>
      </c>
      <c r="B38" s="19">
        <v>10</v>
      </c>
      <c r="C38" s="20" t="s">
        <v>38</v>
      </c>
      <c r="D38" s="21">
        <v>300</v>
      </c>
      <c r="E38" s="21">
        <f t="shared" si="0"/>
        <v>0</v>
      </c>
      <c r="F38" s="21">
        <v>300</v>
      </c>
    </row>
    <row r="39" spans="1:6" x14ac:dyDescent="0.25">
      <c r="A39" s="23" t="s">
        <v>35</v>
      </c>
      <c r="B39" s="20"/>
      <c r="C39" s="20"/>
      <c r="D39" s="24">
        <f>D9+D17+D19+D23+D29+D37+D35+D33</f>
        <v>81224.499999999985</v>
      </c>
      <c r="E39" s="24">
        <f t="shared" si="0"/>
        <v>-2216.9999999999854</v>
      </c>
      <c r="F39" s="24">
        <f>F9+F17+F19+F23+F29+F37+F35+F33</f>
        <v>79007.5</v>
      </c>
    </row>
  </sheetData>
  <mergeCells count="10">
    <mergeCell ref="C1:F1"/>
    <mergeCell ref="D6:D7"/>
    <mergeCell ref="E6:E7"/>
    <mergeCell ref="A3:F3"/>
    <mergeCell ref="A5:F5"/>
    <mergeCell ref="A6:A7"/>
    <mergeCell ref="B6:B7"/>
    <mergeCell ref="C6:C7"/>
    <mergeCell ref="F6:F7"/>
    <mergeCell ref="B2:F2"/>
  </mergeCells>
  <pageMargins left="0.7" right="0.7" top="0.75" bottom="0.75" header="0.3" footer="0.3"/>
  <pageSetup paperSize="9" scale="8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topLeftCell="A4" workbookViewId="0">
      <selection activeCell="A52" sqref="A52"/>
    </sheetView>
  </sheetViews>
  <sheetFormatPr defaultRowHeight="15" x14ac:dyDescent="0.25"/>
  <cols>
    <col min="1" max="1" width="60" customWidth="1"/>
    <col min="2" max="2" width="4.42578125" customWidth="1"/>
    <col min="3" max="3" width="4.7109375" style="4" customWidth="1"/>
    <col min="4" max="4" width="3.28515625" bestFit="1" customWidth="1"/>
    <col min="5" max="5" width="3.7109375" customWidth="1"/>
    <col min="6" max="6" width="4" bestFit="1" customWidth="1"/>
    <col min="7" max="7" width="4" customWidth="1"/>
    <col min="8" max="8" width="5" bestFit="1" customWidth="1"/>
    <col min="9" max="9" width="4.42578125" bestFit="1" customWidth="1"/>
    <col min="10" max="10" width="10.5703125" customWidth="1"/>
    <col min="11" max="11" width="8.85546875" customWidth="1"/>
    <col min="12" max="12" width="11.7109375" customWidth="1"/>
    <col min="13" max="13" width="14.140625" customWidth="1"/>
    <col min="14" max="14" width="10" customWidth="1"/>
  </cols>
  <sheetData>
    <row r="1" spans="1:14" x14ac:dyDescent="0.25">
      <c r="M1" s="174" t="s">
        <v>187</v>
      </c>
      <c r="N1" s="174"/>
    </row>
    <row r="2" spans="1:14" ht="15.75" x14ac:dyDescent="0.25">
      <c r="A2" s="175"/>
      <c r="B2" s="10"/>
      <c r="C2" s="8"/>
      <c r="D2" s="3" t="s">
        <v>36</v>
      </c>
      <c r="E2" s="4"/>
      <c r="F2" s="4"/>
      <c r="G2" s="174" t="s">
        <v>213</v>
      </c>
      <c r="H2" s="174"/>
      <c r="I2" s="174"/>
      <c r="J2" s="174"/>
      <c r="K2" s="174"/>
      <c r="L2" s="174"/>
      <c r="M2" s="170"/>
      <c r="N2" s="170"/>
    </row>
    <row r="3" spans="1:14" ht="13.5" customHeight="1" x14ac:dyDescent="0.25">
      <c r="A3" s="175"/>
      <c r="B3" s="10"/>
      <c r="C3" s="8"/>
      <c r="D3" s="5"/>
      <c r="E3" s="4"/>
      <c r="F3" s="4"/>
      <c r="G3" s="174"/>
      <c r="H3" s="174"/>
      <c r="I3" s="174"/>
      <c r="J3" s="174"/>
      <c r="K3" s="174"/>
      <c r="L3" s="174"/>
      <c r="M3" s="170"/>
      <c r="N3" s="170"/>
    </row>
    <row r="4" spans="1:14" ht="15.75" x14ac:dyDescent="0.25">
      <c r="A4" s="175"/>
      <c r="B4" s="10"/>
      <c r="C4" s="8"/>
      <c r="D4" s="5" t="s">
        <v>37</v>
      </c>
      <c r="E4" s="4"/>
      <c r="F4" s="4"/>
      <c r="G4" s="174"/>
      <c r="H4" s="174"/>
      <c r="I4" s="174"/>
      <c r="J4" s="174"/>
      <c r="K4" s="174"/>
      <c r="L4" s="174"/>
      <c r="M4" s="170"/>
      <c r="N4" s="170"/>
    </row>
    <row r="5" spans="1:14" ht="15.75" x14ac:dyDescent="0.25">
      <c r="A5" s="169" t="s">
        <v>212</v>
      </c>
      <c r="B5" s="169"/>
      <c r="C5" s="169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ht="15.75" x14ac:dyDescent="0.25">
      <c r="A6" s="2"/>
      <c r="B6" s="11"/>
      <c r="C6" s="9"/>
      <c r="D6" s="4"/>
      <c r="E6" s="4"/>
      <c r="F6" s="4"/>
      <c r="G6" s="4"/>
      <c r="H6" s="4"/>
      <c r="I6" s="4"/>
      <c r="J6" s="4"/>
      <c r="K6" s="4"/>
      <c r="L6" s="4"/>
    </row>
    <row r="7" spans="1:14" x14ac:dyDescent="0.25">
      <c r="A7" s="183" t="s">
        <v>0</v>
      </c>
      <c r="B7" s="183"/>
      <c r="C7" s="183"/>
      <c r="D7" s="184"/>
      <c r="E7" s="184"/>
      <c r="F7" s="184"/>
      <c r="G7" s="184"/>
      <c r="H7" s="184"/>
      <c r="I7" s="184"/>
      <c r="J7" s="184"/>
      <c r="K7" s="184"/>
      <c r="L7" s="184"/>
      <c r="M7" s="170"/>
      <c r="N7" s="170"/>
    </row>
    <row r="8" spans="1:14" ht="15" customHeight="1" x14ac:dyDescent="0.25">
      <c r="A8" s="177" t="s">
        <v>1</v>
      </c>
      <c r="B8" s="187" t="s">
        <v>60</v>
      </c>
      <c r="C8" s="178" t="s">
        <v>2</v>
      </c>
      <c r="D8" s="178" t="s">
        <v>3</v>
      </c>
      <c r="E8" s="179" t="s">
        <v>4</v>
      </c>
      <c r="F8" s="179"/>
      <c r="G8" s="179"/>
      <c r="H8" s="179"/>
      <c r="I8" s="180" t="s">
        <v>5</v>
      </c>
      <c r="J8" s="172" t="s">
        <v>179</v>
      </c>
      <c r="K8" s="186" t="s">
        <v>63</v>
      </c>
      <c r="L8" s="172" t="s">
        <v>180</v>
      </c>
      <c r="M8" s="166" t="s">
        <v>181</v>
      </c>
      <c r="N8" s="186" t="s">
        <v>63</v>
      </c>
    </row>
    <row r="9" spans="1:14" ht="25.5" x14ac:dyDescent="0.25">
      <c r="A9" s="177"/>
      <c r="B9" s="189"/>
      <c r="C9" s="178"/>
      <c r="D9" s="178"/>
      <c r="E9" s="13" t="s">
        <v>6</v>
      </c>
      <c r="F9" s="13" t="s">
        <v>7</v>
      </c>
      <c r="G9" s="13" t="s">
        <v>103</v>
      </c>
      <c r="H9" s="13" t="s">
        <v>8</v>
      </c>
      <c r="I9" s="181"/>
      <c r="J9" s="173"/>
      <c r="K9" s="188"/>
      <c r="L9" s="173"/>
      <c r="M9" s="166"/>
      <c r="N9" s="188"/>
    </row>
    <row r="10" spans="1:14" x14ac:dyDescent="0.25">
      <c r="A10" s="14">
        <v>1</v>
      </c>
      <c r="B10" s="14"/>
      <c r="C10" s="14">
        <v>2</v>
      </c>
      <c r="D10" s="14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 t="s">
        <v>108</v>
      </c>
      <c r="K10" s="12" t="s">
        <v>80</v>
      </c>
      <c r="L10" s="12" t="s">
        <v>76</v>
      </c>
      <c r="M10" s="12" t="s">
        <v>125</v>
      </c>
      <c r="N10" s="17" t="s">
        <v>49</v>
      </c>
    </row>
    <row r="11" spans="1:14" x14ac:dyDescent="0.25">
      <c r="A11" s="91" t="s">
        <v>109</v>
      </c>
      <c r="B11" s="92">
        <v>650</v>
      </c>
      <c r="C11" s="40">
        <v>0</v>
      </c>
      <c r="D11" s="40" t="s">
        <v>39</v>
      </c>
      <c r="E11" s="93" t="s">
        <v>39</v>
      </c>
      <c r="F11" s="94" t="s">
        <v>42</v>
      </c>
      <c r="G11" s="94" t="s">
        <v>39</v>
      </c>
      <c r="H11" s="94" t="s">
        <v>68</v>
      </c>
      <c r="I11" s="94" t="s">
        <v>40</v>
      </c>
      <c r="J11" s="157">
        <f>J12+J43+J47+J59+J96+J132+J136</f>
        <v>81192.799999999988</v>
      </c>
      <c r="K11" s="157">
        <f>K12+K43+K47+K59+K96+K132+K136</f>
        <v>544.4</v>
      </c>
      <c r="L11" s="157">
        <f>M11-J11</f>
        <v>-2216.9999999999854</v>
      </c>
      <c r="M11" s="157">
        <f>M12+M43+M47+M59+M96+M132+M136</f>
        <v>78975.8</v>
      </c>
      <c r="N11" s="157">
        <f>N12+N43+N47+N59+N96+N132+N136</f>
        <v>544.4</v>
      </c>
    </row>
    <row r="12" spans="1:14" x14ac:dyDescent="0.25">
      <c r="A12" s="39" t="s">
        <v>9</v>
      </c>
      <c r="B12" s="39">
        <v>650</v>
      </c>
      <c r="C12" s="40" t="s">
        <v>38</v>
      </c>
      <c r="D12" s="40" t="s">
        <v>39</v>
      </c>
      <c r="E12" s="40" t="s">
        <v>39</v>
      </c>
      <c r="F12" s="40" t="s">
        <v>42</v>
      </c>
      <c r="G12" s="40" t="s">
        <v>39</v>
      </c>
      <c r="H12" s="40" t="s">
        <v>68</v>
      </c>
      <c r="I12" s="40" t="s">
        <v>40</v>
      </c>
      <c r="J12" s="157">
        <f>J13+J16+J19+J25+J33+J36+J30</f>
        <v>40371.899999999994</v>
      </c>
      <c r="K12" s="157"/>
      <c r="L12" s="157">
        <f t="shared" ref="L12:L85" si="0">M12-J12</f>
        <v>-1020.4999999999927</v>
      </c>
      <c r="M12" s="157">
        <f>M13+M16+M19+M25+M33+M36+M30</f>
        <v>39351.4</v>
      </c>
      <c r="N12" s="157"/>
    </row>
    <row r="13" spans="1:14" ht="26.25" x14ac:dyDescent="0.25">
      <c r="A13" s="41" t="s">
        <v>10</v>
      </c>
      <c r="B13" s="41">
        <v>650</v>
      </c>
      <c r="C13" s="42" t="s">
        <v>38</v>
      </c>
      <c r="D13" s="42" t="s">
        <v>41</v>
      </c>
      <c r="E13" s="42" t="s">
        <v>39</v>
      </c>
      <c r="F13" s="42" t="s">
        <v>42</v>
      </c>
      <c r="G13" s="42" t="s">
        <v>39</v>
      </c>
      <c r="H13" s="42" t="s">
        <v>68</v>
      </c>
      <c r="I13" s="42" t="s">
        <v>40</v>
      </c>
      <c r="J13" s="158">
        <f>J14</f>
        <v>2269</v>
      </c>
      <c r="K13" s="158"/>
      <c r="L13" s="158">
        <f t="shared" si="0"/>
        <v>-109.59999999999991</v>
      </c>
      <c r="M13" s="158">
        <f>M14</f>
        <v>2159.4</v>
      </c>
      <c r="N13" s="158"/>
    </row>
    <row r="14" spans="1:14" x14ac:dyDescent="0.25">
      <c r="A14" s="45" t="s">
        <v>69</v>
      </c>
      <c r="B14" s="95">
        <v>650</v>
      </c>
      <c r="C14" s="44" t="s">
        <v>38</v>
      </c>
      <c r="D14" s="44" t="s">
        <v>41</v>
      </c>
      <c r="E14" s="44" t="s">
        <v>143</v>
      </c>
      <c r="F14" s="44" t="s">
        <v>42</v>
      </c>
      <c r="G14" s="44" t="s">
        <v>43</v>
      </c>
      <c r="H14" s="44" t="s">
        <v>70</v>
      </c>
      <c r="I14" s="44" t="s">
        <v>40</v>
      </c>
      <c r="J14" s="159">
        <f>J15</f>
        <v>2269</v>
      </c>
      <c r="K14" s="159"/>
      <c r="L14" s="159">
        <f t="shared" si="0"/>
        <v>-109.59999999999991</v>
      </c>
      <c r="M14" s="159">
        <f>M15</f>
        <v>2159.4</v>
      </c>
      <c r="N14" s="159"/>
    </row>
    <row r="15" spans="1:14" ht="25.5" x14ac:dyDescent="0.25">
      <c r="A15" s="45" t="s">
        <v>71</v>
      </c>
      <c r="B15" s="95">
        <v>650</v>
      </c>
      <c r="C15" s="44" t="s">
        <v>38</v>
      </c>
      <c r="D15" s="44" t="s">
        <v>41</v>
      </c>
      <c r="E15" s="44" t="s">
        <v>143</v>
      </c>
      <c r="F15" s="44" t="s">
        <v>42</v>
      </c>
      <c r="G15" s="44" t="s">
        <v>43</v>
      </c>
      <c r="H15" s="44" t="s">
        <v>70</v>
      </c>
      <c r="I15" s="44" t="s">
        <v>72</v>
      </c>
      <c r="J15" s="159">
        <v>2269</v>
      </c>
      <c r="K15" s="159"/>
      <c r="L15" s="159">
        <f t="shared" si="0"/>
        <v>-109.59999999999991</v>
      </c>
      <c r="M15" s="159">
        <v>2159.4</v>
      </c>
      <c r="N15" s="159"/>
    </row>
    <row r="16" spans="1:14" ht="39" x14ac:dyDescent="0.25">
      <c r="A16" s="46" t="s">
        <v>144</v>
      </c>
      <c r="B16" s="96" t="s">
        <v>111</v>
      </c>
      <c r="C16" s="42" t="s">
        <v>38</v>
      </c>
      <c r="D16" s="42" t="s">
        <v>45</v>
      </c>
      <c r="E16" s="42" t="s">
        <v>39</v>
      </c>
      <c r="F16" s="42" t="s">
        <v>42</v>
      </c>
      <c r="G16" s="42" t="s">
        <v>39</v>
      </c>
      <c r="H16" s="42" t="s">
        <v>68</v>
      </c>
      <c r="I16" s="42" t="s">
        <v>40</v>
      </c>
      <c r="J16" s="158">
        <f>J17</f>
        <v>116.2</v>
      </c>
      <c r="K16" s="158"/>
      <c r="L16" s="158">
        <f t="shared" si="0"/>
        <v>-116.2</v>
      </c>
      <c r="M16" s="158">
        <f>M17</f>
        <v>0</v>
      </c>
      <c r="N16" s="158"/>
    </row>
    <row r="17" spans="1:14" x14ac:dyDescent="0.25">
      <c r="A17" s="47" t="s">
        <v>146</v>
      </c>
      <c r="B17" s="95" t="s">
        <v>111</v>
      </c>
      <c r="C17" s="44" t="s">
        <v>38</v>
      </c>
      <c r="D17" s="44" t="s">
        <v>45</v>
      </c>
      <c r="E17" s="44" t="s">
        <v>55</v>
      </c>
      <c r="F17" s="44" t="s">
        <v>42</v>
      </c>
      <c r="G17" s="25" t="s">
        <v>41</v>
      </c>
      <c r="H17" s="25" t="s">
        <v>147</v>
      </c>
      <c r="I17" s="44" t="s">
        <v>40</v>
      </c>
      <c r="J17" s="159">
        <f t="shared" ref="J17" si="1">J18</f>
        <v>116.2</v>
      </c>
      <c r="K17" s="159"/>
      <c r="L17" s="159">
        <f t="shared" si="0"/>
        <v>-116.2</v>
      </c>
      <c r="M17" s="159">
        <f t="shared" ref="M17" si="2">M18</f>
        <v>0</v>
      </c>
      <c r="N17" s="159"/>
    </row>
    <row r="18" spans="1:14" ht="25.5" x14ac:dyDescent="0.25">
      <c r="A18" s="45" t="s">
        <v>71</v>
      </c>
      <c r="B18" s="95" t="s">
        <v>111</v>
      </c>
      <c r="C18" s="44" t="s">
        <v>38</v>
      </c>
      <c r="D18" s="44" t="s">
        <v>45</v>
      </c>
      <c r="E18" s="44" t="s">
        <v>55</v>
      </c>
      <c r="F18" s="44" t="s">
        <v>42</v>
      </c>
      <c r="G18" s="44" t="s">
        <v>41</v>
      </c>
      <c r="H18" s="44" t="s">
        <v>147</v>
      </c>
      <c r="I18" s="44" t="s">
        <v>72</v>
      </c>
      <c r="J18" s="159">
        <v>116.2</v>
      </c>
      <c r="K18" s="159"/>
      <c r="L18" s="159">
        <f t="shared" si="0"/>
        <v>-116.2</v>
      </c>
      <c r="M18" s="159">
        <v>0</v>
      </c>
      <c r="N18" s="159"/>
    </row>
    <row r="19" spans="1:14" ht="39" x14ac:dyDescent="0.25">
      <c r="A19" s="46" t="s">
        <v>11</v>
      </c>
      <c r="B19" s="96">
        <v>650</v>
      </c>
      <c r="C19" s="42" t="s">
        <v>38</v>
      </c>
      <c r="D19" s="42" t="s">
        <v>43</v>
      </c>
      <c r="E19" s="42" t="s">
        <v>39</v>
      </c>
      <c r="F19" s="42" t="s">
        <v>42</v>
      </c>
      <c r="G19" s="42" t="s">
        <v>39</v>
      </c>
      <c r="H19" s="42" t="s">
        <v>68</v>
      </c>
      <c r="I19" s="42" t="s">
        <v>40</v>
      </c>
      <c r="J19" s="158">
        <f>J20</f>
        <v>22661.399999999998</v>
      </c>
      <c r="K19" s="159"/>
      <c r="L19" s="158">
        <f t="shared" si="0"/>
        <v>-342.89999999999782</v>
      </c>
      <c r="M19" s="158">
        <f>M20</f>
        <v>22318.5</v>
      </c>
      <c r="N19" s="159"/>
    </row>
    <row r="20" spans="1:14" x14ac:dyDescent="0.25">
      <c r="A20" s="48" t="s">
        <v>73</v>
      </c>
      <c r="B20" s="97">
        <v>650</v>
      </c>
      <c r="C20" s="44" t="s">
        <v>38</v>
      </c>
      <c r="D20" s="44" t="s">
        <v>43</v>
      </c>
      <c r="E20" s="44" t="s">
        <v>143</v>
      </c>
      <c r="F20" s="44" t="s">
        <v>42</v>
      </c>
      <c r="G20" s="44" t="s">
        <v>38</v>
      </c>
      <c r="H20" s="44" t="s">
        <v>74</v>
      </c>
      <c r="I20" s="44" t="s">
        <v>40</v>
      </c>
      <c r="J20" s="159">
        <f>J21+J22+J24+J23</f>
        <v>22661.399999999998</v>
      </c>
      <c r="K20" s="158"/>
      <c r="L20" s="159">
        <f t="shared" si="0"/>
        <v>-342.89999999999782</v>
      </c>
      <c r="M20" s="159">
        <f>M21+M22+M24+M23</f>
        <v>22318.5</v>
      </c>
      <c r="N20" s="158"/>
    </row>
    <row r="21" spans="1:14" ht="25.5" x14ac:dyDescent="0.25">
      <c r="A21" s="45" t="s">
        <v>71</v>
      </c>
      <c r="B21" s="95">
        <v>650</v>
      </c>
      <c r="C21" s="44" t="s">
        <v>38</v>
      </c>
      <c r="D21" s="44" t="s">
        <v>43</v>
      </c>
      <c r="E21" s="44" t="s">
        <v>143</v>
      </c>
      <c r="F21" s="44" t="s">
        <v>42</v>
      </c>
      <c r="G21" s="44" t="s">
        <v>38</v>
      </c>
      <c r="H21" s="44" t="s">
        <v>74</v>
      </c>
      <c r="I21" s="44" t="s">
        <v>72</v>
      </c>
      <c r="J21" s="159">
        <v>22260.2</v>
      </c>
      <c r="K21" s="159"/>
      <c r="L21" s="159">
        <f t="shared" si="0"/>
        <v>-434.70000000000073</v>
      </c>
      <c r="M21" s="159">
        <v>21825.5</v>
      </c>
      <c r="N21" s="159"/>
    </row>
    <row r="22" spans="1:14" ht="26.25" x14ac:dyDescent="0.25">
      <c r="A22" s="37" t="s">
        <v>65</v>
      </c>
      <c r="B22" s="95">
        <v>650</v>
      </c>
      <c r="C22" s="44" t="s">
        <v>38</v>
      </c>
      <c r="D22" s="44" t="s">
        <v>43</v>
      </c>
      <c r="E22" s="44" t="s">
        <v>143</v>
      </c>
      <c r="F22" s="44" t="s">
        <v>42</v>
      </c>
      <c r="G22" s="44" t="s">
        <v>38</v>
      </c>
      <c r="H22" s="44" t="s">
        <v>74</v>
      </c>
      <c r="I22" s="44" t="s">
        <v>52</v>
      </c>
      <c r="J22" s="159">
        <v>167.6</v>
      </c>
      <c r="K22" s="159"/>
      <c r="L22" s="159">
        <f t="shared" si="0"/>
        <v>-3.9000000000000057</v>
      </c>
      <c r="M22" s="159">
        <v>163.69999999999999</v>
      </c>
      <c r="N22" s="159"/>
    </row>
    <row r="23" spans="1:14" s="129" customFormat="1" x14ac:dyDescent="0.25">
      <c r="A23" s="37" t="s">
        <v>339</v>
      </c>
      <c r="B23" s="95">
        <v>650</v>
      </c>
      <c r="C23" s="44" t="s">
        <v>38</v>
      </c>
      <c r="D23" s="44" t="s">
        <v>43</v>
      </c>
      <c r="E23" s="44" t="s">
        <v>143</v>
      </c>
      <c r="F23" s="44" t="s">
        <v>42</v>
      </c>
      <c r="G23" s="44" t="s">
        <v>38</v>
      </c>
      <c r="H23" s="44" t="s">
        <v>74</v>
      </c>
      <c r="I23" s="44" t="s">
        <v>338</v>
      </c>
      <c r="J23" s="159">
        <v>200.6</v>
      </c>
      <c r="K23" s="159"/>
      <c r="L23" s="159">
        <f t="shared" si="0"/>
        <v>-200.6</v>
      </c>
      <c r="M23" s="159">
        <v>0</v>
      </c>
      <c r="N23" s="159"/>
    </row>
    <row r="24" spans="1:14" x14ac:dyDescent="0.25">
      <c r="A24" s="37" t="s">
        <v>61</v>
      </c>
      <c r="B24" s="97">
        <v>650</v>
      </c>
      <c r="C24" s="44" t="s">
        <v>38</v>
      </c>
      <c r="D24" s="44" t="s">
        <v>43</v>
      </c>
      <c r="E24" s="44" t="s">
        <v>143</v>
      </c>
      <c r="F24" s="44" t="s">
        <v>42</v>
      </c>
      <c r="G24" s="44" t="s">
        <v>38</v>
      </c>
      <c r="H24" s="44" t="s">
        <v>74</v>
      </c>
      <c r="I24" s="44" t="s">
        <v>75</v>
      </c>
      <c r="J24" s="159">
        <v>33</v>
      </c>
      <c r="K24" s="158"/>
      <c r="L24" s="159">
        <f t="shared" si="0"/>
        <v>296.3</v>
      </c>
      <c r="M24" s="159">
        <v>329.3</v>
      </c>
      <c r="N24" s="158"/>
    </row>
    <row r="25" spans="1:14" ht="26.25" x14ac:dyDescent="0.25">
      <c r="A25" s="50" t="s">
        <v>113</v>
      </c>
      <c r="B25" s="98">
        <v>650</v>
      </c>
      <c r="C25" s="42" t="s">
        <v>38</v>
      </c>
      <c r="D25" s="42" t="s">
        <v>100</v>
      </c>
      <c r="E25" s="42" t="s">
        <v>39</v>
      </c>
      <c r="F25" s="42" t="s">
        <v>42</v>
      </c>
      <c r="G25" s="42" t="s">
        <v>39</v>
      </c>
      <c r="H25" s="42" t="s">
        <v>68</v>
      </c>
      <c r="I25" s="42" t="s">
        <v>40</v>
      </c>
      <c r="J25" s="158">
        <f>J26+J28</f>
        <v>115.1</v>
      </c>
      <c r="K25" s="159"/>
      <c r="L25" s="158">
        <f t="shared" si="0"/>
        <v>0</v>
      </c>
      <c r="M25" s="158">
        <f>M26+M28</f>
        <v>115.1</v>
      </c>
      <c r="N25" s="159"/>
    </row>
    <row r="26" spans="1:14" ht="51.75" x14ac:dyDescent="0.25">
      <c r="A26" s="37" t="s">
        <v>115</v>
      </c>
      <c r="B26" s="95">
        <v>650</v>
      </c>
      <c r="C26" s="44" t="s">
        <v>38</v>
      </c>
      <c r="D26" s="44" t="s">
        <v>100</v>
      </c>
      <c r="E26" s="44" t="s">
        <v>148</v>
      </c>
      <c r="F26" s="44" t="s">
        <v>42</v>
      </c>
      <c r="G26" s="44" t="s">
        <v>41</v>
      </c>
      <c r="H26" s="44" t="s">
        <v>114</v>
      </c>
      <c r="I26" s="44" t="s">
        <v>40</v>
      </c>
      <c r="J26" s="159">
        <f>J27</f>
        <v>62.6</v>
      </c>
      <c r="K26" s="159"/>
      <c r="L26" s="159">
        <f t="shared" si="0"/>
        <v>0</v>
      </c>
      <c r="M26" s="159">
        <f>M27</f>
        <v>62.6</v>
      </c>
      <c r="N26" s="159"/>
    </row>
    <row r="27" spans="1:14" x14ac:dyDescent="0.25">
      <c r="A27" s="51" t="s">
        <v>62</v>
      </c>
      <c r="B27" s="99">
        <v>650</v>
      </c>
      <c r="C27" s="44" t="s">
        <v>38</v>
      </c>
      <c r="D27" s="44" t="s">
        <v>100</v>
      </c>
      <c r="E27" s="44" t="s">
        <v>148</v>
      </c>
      <c r="F27" s="44" t="s">
        <v>42</v>
      </c>
      <c r="G27" s="44" t="s">
        <v>41</v>
      </c>
      <c r="H27" s="44" t="s">
        <v>114</v>
      </c>
      <c r="I27" s="44" t="s">
        <v>102</v>
      </c>
      <c r="J27" s="159">
        <v>62.6</v>
      </c>
      <c r="K27" s="159"/>
      <c r="L27" s="159">
        <f t="shared" si="0"/>
        <v>0</v>
      </c>
      <c r="M27" s="159">
        <v>62.6</v>
      </c>
      <c r="N27" s="159"/>
    </row>
    <row r="28" spans="1:14" ht="39" x14ac:dyDescent="0.25">
      <c r="A28" s="51" t="s">
        <v>137</v>
      </c>
      <c r="B28" s="99">
        <v>650</v>
      </c>
      <c r="C28" s="44" t="s">
        <v>38</v>
      </c>
      <c r="D28" s="44" t="s">
        <v>100</v>
      </c>
      <c r="E28" s="44" t="s">
        <v>55</v>
      </c>
      <c r="F28" s="44" t="s">
        <v>42</v>
      </c>
      <c r="G28" s="44" t="s">
        <v>41</v>
      </c>
      <c r="H28" s="44" t="s">
        <v>114</v>
      </c>
      <c r="I28" s="44" t="s">
        <v>40</v>
      </c>
      <c r="J28" s="159">
        <f>J29</f>
        <v>52.5</v>
      </c>
      <c r="K28" s="159"/>
      <c r="L28" s="159">
        <f t="shared" si="0"/>
        <v>0</v>
      </c>
      <c r="M28" s="159">
        <f>M29</f>
        <v>52.5</v>
      </c>
      <c r="N28" s="159"/>
    </row>
    <row r="29" spans="1:14" x14ac:dyDescent="0.25">
      <c r="A29" s="51" t="s">
        <v>62</v>
      </c>
      <c r="B29" s="99">
        <v>650</v>
      </c>
      <c r="C29" s="44" t="s">
        <v>38</v>
      </c>
      <c r="D29" s="44" t="s">
        <v>100</v>
      </c>
      <c r="E29" s="44" t="s">
        <v>55</v>
      </c>
      <c r="F29" s="44" t="s">
        <v>42</v>
      </c>
      <c r="G29" s="44" t="s">
        <v>41</v>
      </c>
      <c r="H29" s="44" t="s">
        <v>114</v>
      </c>
      <c r="I29" s="44" t="s">
        <v>102</v>
      </c>
      <c r="J29" s="159">
        <v>52.5</v>
      </c>
      <c r="K29" s="159"/>
      <c r="L29" s="159">
        <f t="shared" si="0"/>
        <v>0</v>
      </c>
      <c r="M29" s="159">
        <v>52.5</v>
      </c>
      <c r="N29" s="159"/>
    </row>
    <row r="30" spans="1:14" x14ac:dyDescent="0.25">
      <c r="A30" s="52" t="s">
        <v>195</v>
      </c>
      <c r="B30" s="98" t="s">
        <v>111</v>
      </c>
      <c r="C30" s="42" t="s">
        <v>38</v>
      </c>
      <c r="D30" s="42" t="s">
        <v>196</v>
      </c>
      <c r="E30" s="42" t="s">
        <v>39</v>
      </c>
      <c r="F30" s="42" t="s">
        <v>42</v>
      </c>
      <c r="G30" s="42" t="s">
        <v>39</v>
      </c>
      <c r="H30" s="42" t="s">
        <v>68</v>
      </c>
      <c r="I30" s="42" t="s">
        <v>40</v>
      </c>
      <c r="J30" s="158">
        <f>J31</f>
        <v>265.7</v>
      </c>
      <c r="K30" s="158"/>
      <c r="L30" s="158">
        <f t="shared" si="0"/>
        <v>53.300000000000011</v>
      </c>
      <c r="M30" s="158">
        <f>M31</f>
        <v>319</v>
      </c>
      <c r="N30" s="158"/>
    </row>
    <row r="31" spans="1:14" ht="26.25" x14ac:dyDescent="0.25">
      <c r="A31" s="49" t="s">
        <v>197</v>
      </c>
      <c r="B31" s="95">
        <v>650</v>
      </c>
      <c r="C31" s="44" t="s">
        <v>38</v>
      </c>
      <c r="D31" s="44" t="s">
        <v>196</v>
      </c>
      <c r="E31" s="44" t="s">
        <v>55</v>
      </c>
      <c r="F31" s="44" t="s">
        <v>42</v>
      </c>
      <c r="G31" s="44" t="s">
        <v>38</v>
      </c>
      <c r="H31" s="44" t="s">
        <v>198</v>
      </c>
      <c r="I31" s="44" t="s">
        <v>40</v>
      </c>
      <c r="J31" s="159">
        <f t="shared" ref="J31" si="3">J32</f>
        <v>265.7</v>
      </c>
      <c r="K31" s="159"/>
      <c r="L31" s="159">
        <f t="shared" si="0"/>
        <v>53.300000000000011</v>
      </c>
      <c r="M31" s="159">
        <f t="shared" ref="M31" si="4">M32</f>
        <v>319</v>
      </c>
      <c r="N31" s="159"/>
    </row>
    <row r="32" spans="1:14" x14ac:dyDescent="0.25">
      <c r="A32" s="49" t="s">
        <v>383</v>
      </c>
      <c r="B32" s="95">
        <v>650</v>
      </c>
      <c r="C32" s="44" t="s">
        <v>38</v>
      </c>
      <c r="D32" s="44" t="s">
        <v>196</v>
      </c>
      <c r="E32" s="44" t="s">
        <v>55</v>
      </c>
      <c r="F32" s="44" t="s">
        <v>42</v>
      </c>
      <c r="G32" s="44" t="s">
        <v>38</v>
      </c>
      <c r="H32" s="44" t="s">
        <v>198</v>
      </c>
      <c r="I32" s="44" t="s">
        <v>199</v>
      </c>
      <c r="J32" s="159">
        <v>265.7</v>
      </c>
      <c r="K32" s="159"/>
      <c r="L32" s="159">
        <f t="shared" si="0"/>
        <v>53.300000000000011</v>
      </c>
      <c r="M32" s="159">
        <v>319</v>
      </c>
      <c r="N32" s="159"/>
    </row>
    <row r="33" spans="1:14" x14ac:dyDescent="0.25">
      <c r="A33" s="54" t="s">
        <v>13</v>
      </c>
      <c r="B33" s="96">
        <v>650</v>
      </c>
      <c r="C33" s="55" t="s">
        <v>38</v>
      </c>
      <c r="D33" s="55" t="s">
        <v>76</v>
      </c>
      <c r="E33" s="55" t="s">
        <v>39</v>
      </c>
      <c r="F33" s="55" t="s">
        <v>42</v>
      </c>
      <c r="G33" s="55" t="s">
        <v>39</v>
      </c>
      <c r="H33" s="55" t="s">
        <v>68</v>
      </c>
      <c r="I33" s="55" t="s">
        <v>40</v>
      </c>
      <c r="J33" s="160">
        <f>J34</f>
        <v>100</v>
      </c>
      <c r="K33" s="159"/>
      <c r="L33" s="160">
        <f t="shared" si="0"/>
        <v>-99</v>
      </c>
      <c r="M33" s="160">
        <f>M34</f>
        <v>1</v>
      </c>
      <c r="N33" s="159"/>
    </row>
    <row r="34" spans="1:14" x14ac:dyDescent="0.25">
      <c r="A34" s="37" t="s">
        <v>138</v>
      </c>
      <c r="B34" s="95">
        <v>650</v>
      </c>
      <c r="C34" s="44" t="s">
        <v>38</v>
      </c>
      <c r="D34" s="44" t="s">
        <v>76</v>
      </c>
      <c r="E34" s="44" t="s">
        <v>148</v>
      </c>
      <c r="F34" s="44" t="s">
        <v>42</v>
      </c>
      <c r="G34" s="44" t="s">
        <v>45</v>
      </c>
      <c r="H34" s="44" t="s">
        <v>78</v>
      </c>
      <c r="I34" s="44" t="s">
        <v>40</v>
      </c>
      <c r="J34" s="159">
        <f t="shared" ref="J34" si="5">J35</f>
        <v>100</v>
      </c>
      <c r="K34" s="159"/>
      <c r="L34" s="159">
        <f t="shared" si="0"/>
        <v>-99</v>
      </c>
      <c r="M34" s="159">
        <f t="shared" ref="M34" si="6">M35</f>
        <v>1</v>
      </c>
      <c r="N34" s="159"/>
    </row>
    <row r="35" spans="1:14" x14ac:dyDescent="0.25">
      <c r="A35" s="37" t="s">
        <v>14</v>
      </c>
      <c r="B35" s="95">
        <v>650</v>
      </c>
      <c r="C35" s="44" t="s">
        <v>38</v>
      </c>
      <c r="D35" s="44" t="s">
        <v>76</v>
      </c>
      <c r="E35" s="44" t="s">
        <v>148</v>
      </c>
      <c r="F35" s="44" t="s">
        <v>42</v>
      </c>
      <c r="G35" s="44" t="s">
        <v>45</v>
      </c>
      <c r="H35" s="44" t="s">
        <v>78</v>
      </c>
      <c r="I35" s="44" t="s">
        <v>57</v>
      </c>
      <c r="J35" s="159">
        <v>100</v>
      </c>
      <c r="K35" s="159"/>
      <c r="L35" s="159">
        <f t="shared" si="0"/>
        <v>-99</v>
      </c>
      <c r="M35" s="159">
        <v>1</v>
      </c>
      <c r="N35" s="159"/>
    </row>
    <row r="36" spans="1:14" x14ac:dyDescent="0.25">
      <c r="A36" s="56" t="s">
        <v>15</v>
      </c>
      <c r="B36" s="100">
        <v>650</v>
      </c>
      <c r="C36" s="42" t="s">
        <v>38</v>
      </c>
      <c r="D36" s="42" t="s">
        <v>49</v>
      </c>
      <c r="E36" s="42" t="s">
        <v>39</v>
      </c>
      <c r="F36" s="42" t="s">
        <v>42</v>
      </c>
      <c r="G36" s="42" t="s">
        <v>39</v>
      </c>
      <c r="H36" s="42" t="s">
        <v>68</v>
      </c>
      <c r="I36" s="42" t="s">
        <v>40</v>
      </c>
      <c r="J36" s="158">
        <f>J41+J37</f>
        <v>14844.499999999998</v>
      </c>
      <c r="K36" s="157"/>
      <c r="L36" s="158">
        <f t="shared" si="0"/>
        <v>-406.09999999999854</v>
      </c>
      <c r="M36" s="158">
        <f>M41+M37</f>
        <v>14438.4</v>
      </c>
      <c r="N36" s="157"/>
    </row>
    <row r="37" spans="1:14" ht="26.25" x14ac:dyDescent="0.25">
      <c r="A37" s="37" t="s">
        <v>87</v>
      </c>
      <c r="B37" s="101">
        <v>650</v>
      </c>
      <c r="C37" s="44" t="s">
        <v>38</v>
      </c>
      <c r="D37" s="44" t="s">
        <v>49</v>
      </c>
      <c r="E37" s="44" t="s">
        <v>143</v>
      </c>
      <c r="F37" s="44" t="s">
        <v>42</v>
      </c>
      <c r="G37" s="44" t="s">
        <v>41</v>
      </c>
      <c r="H37" s="44" t="s">
        <v>88</v>
      </c>
      <c r="I37" s="44" t="s">
        <v>40</v>
      </c>
      <c r="J37" s="159">
        <f>J38+J39+J40</f>
        <v>14744.499999999998</v>
      </c>
      <c r="K37" s="158"/>
      <c r="L37" s="159">
        <f t="shared" si="0"/>
        <v>-342.29999999999927</v>
      </c>
      <c r="M37" s="159">
        <f>M38+M39+M40</f>
        <v>14402.199999999999</v>
      </c>
      <c r="N37" s="158"/>
    </row>
    <row r="38" spans="1:14" x14ac:dyDescent="0.25">
      <c r="A38" s="37" t="s">
        <v>17</v>
      </c>
      <c r="B38" s="95">
        <v>650</v>
      </c>
      <c r="C38" s="44" t="s">
        <v>38</v>
      </c>
      <c r="D38" s="44" t="s">
        <v>49</v>
      </c>
      <c r="E38" s="44" t="s">
        <v>143</v>
      </c>
      <c r="F38" s="44" t="s">
        <v>42</v>
      </c>
      <c r="G38" s="44" t="s">
        <v>41</v>
      </c>
      <c r="H38" s="44" t="s">
        <v>88</v>
      </c>
      <c r="I38" s="44" t="s">
        <v>67</v>
      </c>
      <c r="J38" s="159">
        <v>10571.3</v>
      </c>
      <c r="K38" s="159"/>
      <c r="L38" s="159">
        <f t="shared" si="0"/>
        <v>-337.5</v>
      </c>
      <c r="M38" s="159">
        <v>10233.799999999999</v>
      </c>
      <c r="N38" s="159"/>
    </row>
    <row r="39" spans="1:14" ht="26.25" x14ac:dyDescent="0.25">
      <c r="A39" s="37" t="s">
        <v>65</v>
      </c>
      <c r="B39" s="101">
        <v>650</v>
      </c>
      <c r="C39" s="44" t="s">
        <v>38</v>
      </c>
      <c r="D39" s="44" t="s">
        <v>49</v>
      </c>
      <c r="E39" s="44" t="s">
        <v>143</v>
      </c>
      <c r="F39" s="44" t="s">
        <v>42</v>
      </c>
      <c r="G39" s="44" t="s">
        <v>41</v>
      </c>
      <c r="H39" s="44" t="s">
        <v>88</v>
      </c>
      <c r="I39" s="44" t="s">
        <v>52</v>
      </c>
      <c r="J39" s="159">
        <v>4058.9</v>
      </c>
      <c r="K39" s="158"/>
      <c r="L39" s="159">
        <f t="shared" si="0"/>
        <v>0</v>
      </c>
      <c r="M39" s="159">
        <v>4058.9</v>
      </c>
      <c r="N39" s="158"/>
    </row>
    <row r="40" spans="1:14" x14ac:dyDescent="0.25">
      <c r="A40" s="37" t="s">
        <v>61</v>
      </c>
      <c r="B40" s="95">
        <v>650</v>
      </c>
      <c r="C40" s="44" t="s">
        <v>38</v>
      </c>
      <c r="D40" s="44" t="s">
        <v>49</v>
      </c>
      <c r="E40" s="44" t="s">
        <v>143</v>
      </c>
      <c r="F40" s="44" t="s">
        <v>42</v>
      </c>
      <c r="G40" s="44" t="s">
        <v>41</v>
      </c>
      <c r="H40" s="44" t="s">
        <v>88</v>
      </c>
      <c r="I40" s="44" t="s">
        <v>75</v>
      </c>
      <c r="J40" s="159">
        <v>114.3</v>
      </c>
      <c r="K40" s="161"/>
      <c r="L40" s="159">
        <f t="shared" si="0"/>
        <v>-4.7999999999999972</v>
      </c>
      <c r="M40" s="159">
        <v>109.5</v>
      </c>
      <c r="N40" s="161"/>
    </row>
    <row r="41" spans="1:14" ht="26.25" x14ac:dyDescent="0.25">
      <c r="A41" s="58" t="s">
        <v>128</v>
      </c>
      <c r="B41" s="95">
        <v>650</v>
      </c>
      <c r="C41" s="44" t="s">
        <v>38</v>
      </c>
      <c r="D41" s="44" t="s">
        <v>49</v>
      </c>
      <c r="E41" s="44" t="s">
        <v>152</v>
      </c>
      <c r="F41" s="44" t="s">
        <v>50</v>
      </c>
      <c r="G41" s="44" t="s">
        <v>38</v>
      </c>
      <c r="H41" s="44" t="s">
        <v>79</v>
      </c>
      <c r="I41" s="44" t="s">
        <v>40</v>
      </c>
      <c r="J41" s="159">
        <f>J42</f>
        <v>100</v>
      </c>
      <c r="K41" s="159"/>
      <c r="L41" s="159">
        <f t="shared" si="0"/>
        <v>-63.8</v>
      </c>
      <c r="M41" s="159">
        <f>M42</f>
        <v>36.200000000000003</v>
      </c>
      <c r="N41" s="159"/>
    </row>
    <row r="42" spans="1:14" ht="26.25" x14ac:dyDescent="0.25">
      <c r="A42" s="37" t="s">
        <v>65</v>
      </c>
      <c r="B42" s="95">
        <v>650</v>
      </c>
      <c r="C42" s="44" t="s">
        <v>38</v>
      </c>
      <c r="D42" s="44" t="s">
        <v>49</v>
      </c>
      <c r="E42" s="44" t="s">
        <v>152</v>
      </c>
      <c r="F42" s="44" t="s">
        <v>50</v>
      </c>
      <c r="G42" s="44" t="s">
        <v>38</v>
      </c>
      <c r="H42" s="44" t="s">
        <v>79</v>
      </c>
      <c r="I42" s="44" t="s">
        <v>52</v>
      </c>
      <c r="J42" s="159">
        <v>100</v>
      </c>
      <c r="K42" s="159"/>
      <c r="L42" s="159">
        <f t="shared" si="0"/>
        <v>-63.8</v>
      </c>
      <c r="M42" s="159">
        <v>36.200000000000003</v>
      </c>
      <c r="N42" s="159"/>
    </row>
    <row r="43" spans="1:14" x14ac:dyDescent="0.25">
      <c r="A43" s="39" t="s">
        <v>18</v>
      </c>
      <c r="B43" s="102">
        <v>650</v>
      </c>
      <c r="C43" s="40" t="s">
        <v>41</v>
      </c>
      <c r="D43" s="40" t="s">
        <v>39</v>
      </c>
      <c r="E43" s="40" t="s">
        <v>39</v>
      </c>
      <c r="F43" s="40" t="s">
        <v>42</v>
      </c>
      <c r="G43" s="40" t="s">
        <v>39</v>
      </c>
      <c r="H43" s="40" t="s">
        <v>68</v>
      </c>
      <c r="I43" s="40" t="s">
        <v>40</v>
      </c>
      <c r="J43" s="157">
        <f t="shared" ref="J43:N45" si="7">J44</f>
        <v>466.4</v>
      </c>
      <c r="K43" s="157">
        <f t="shared" si="7"/>
        <v>466.4</v>
      </c>
      <c r="L43" s="157">
        <f t="shared" si="0"/>
        <v>0</v>
      </c>
      <c r="M43" s="157">
        <f t="shared" si="7"/>
        <v>466.4</v>
      </c>
      <c r="N43" s="157">
        <f t="shared" si="7"/>
        <v>466.4</v>
      </c>
    </row>
    <row r="44" spans="1:14" x14ac:dyDescent="0.25">
      <c r="A44" s="61" t="s">
        <v>135</v>
      </c>
      <c r="B44" s="96">
        <v>650</v>
      </c>
      <c r="C44" s="42" t="s">
        <v>41</v>
      </c>
      <c r="D44" s="42" t="s">
        <v>45</v>
      </c>
      <c r="E44" s="42" t="s">
        <v>39</v>
      </c>
      <c r="F44" s="42" t="s">
        <v>42</v>
      </c>
      <c r="G44" s="42" t="s">
        <v>39</v>
      </c>
      <c r="H44" s="42" t="s">
        <v>68</v>
      </c>
      <c r="I44" s="42" t="s">
        <v>40</v>
      </c>
      <c r="J44" s="158">
        <f t="shared" si="7"/>
        <v>466.4</v>
      </c>
      <c r="K44" s="158">
        <f t="shared" si="7"/>
        <v>466.4</v>
      </c>
      <c r="L44" s="158">
        <f t="shared" si="0"/>
        <v>0</v>
      </c>
      <c r="M44" s="158">
        <f t="shared" si="7"/>
        <v>466.4</v>
      </c>
      <c r="N44" s="158">
        <f t="shared" si="7"/>
        <v>466.4</v>
      </c>
    </row>
    <row r="45" spans="1:14" ht="25.5" x14ac:dyDescent="0.25">
      <c r="A45" s="62" t="s">
        <v>89</v>
      </c>
      <c r="B45" s="103">
        <v>650</v>
      </c>
      <c r="C45" s="44" t="s">
        <v>41</v>
      </c>
      <c r="D45" s="44" t="s">
        <v>45</v>
      </c>
      <c r="E45" s="44" t="s">
        <v>55</v>
      </c>
      <c r="F45" s="44" t="s">
        <v>42</v>
      </c>
      <c r="G45" s="44" t="s">
        <v>38</v>
      </c>
      <c r="H45" s="44" t="s">
        <v>90</v>
      </c>
      <c r="I45" s="44" t="s">
        <v>40</v>
      </c>
      <c r="J45" s="159">
        <f t="shared" si="7"/>
        <v>466.4</v>
      </c>
      <c r="K45" s="159">
        <f t="shared" si="7"/>
        <v>466.4</v>
      </c>
      <c r="L45" s="159">
        <f t="shared" si="0"/>
        <v>0</v>
      </c>
      <c r="M45" s="159">
        <f t="shared" si="7"/>
        <v>466.4</v>
      </c>
      <c r="N45" s="159">
        <f t="shared" si="7"/>
        <v>466.4</v>
      </c>
    </row>
    <row r="46" spans="1:14" ht="26.25" x14ac:dyDescent="0.25">
      <c r="A46" s="37" t="s">
        <v>71</v>
      </c>
      <c r="B46" s="95">
        <v>650</v>
      </c>
      <c r="C46" s="44" t="s">
        <v>41</v>
      </c>
      <c r="D46" s="44" t="s">
        <v>45</v>
      </c>
      <c r="E46" s="44" t="s">
        <v>55</v>
      </c>
      <c r="F46" s="44" t="s">
        <v>42</v>
      </c>
      <c r="G46" s="44" t="s">
        <v>38</v>
      </c>
      <c r="H46" s="44" t="s">
        <v>90</v>
      </c>
      <c r="I46" s="44" t="s">
        <v>72</v>
      </c>
      <c r="J46" s="159">
        <v>466.4</v>
      </c>
      <c r="K46" s="159">
        <v>466.4</v>
      </c>
      <c r="L46" s="159">
        <f t="shared" si="0"/>
        <v>0</v>
      </c>
      <c r="M46" s="159">
        <v>466.4</v>
      </c>
      <c r="N46" s="159">
        <v>466.4</v>
      </c>
    </row>
    <row r="47" spans="1:14" x14ac:dyDescent="0.25">
      <c r="A47" s="63" t="s">
        <v>21</v>
      </c>
      <c r="B47" s="102">
        <v>650</v>
      </c>
      <c r="C47" s="40" t="s">
        <v>45</v>
      </c>
      <c r="D47" s="40" t="s">
        <v>39</v>
      </c>
      <c r="E47" s="40" t="s">
        <v>39</v>
      </c>
      <c r="F47" s="40" t="s">
        <v>42</v>
      </c>
      <c r="G47" s="40" t="s">
        <v>39</v>
      </c>
      <c r="H47" s="40" t="s">
        <v>68</v>
      </c>
      <c r="I47" s="40" t="s">
        <v>40</v>
      </c>
      <c r="J47" s="157">
        <f>J48+J51+J54</f>
        <v>209.89999999999998</v>
      </c>
      <c r="K47" s="157">
        <f>K48+K51</f>
        <v>78</v>
      </c>
      <c r="L47" s="157">
        <f t="shared" si="0"/>
        <v>-61.699999999999989</v>
      </c>
      <c r="M47" s="157">
        <f>M48+M51+M54</f>
        <v>148.19999999999999</v>
      </c>
      <c r="N47" s="157">
        <f>N48+N51</f>
        <v>78</v>
      </c>
    </row>
    <row r="48" spans="1:14" x14ac:dyDescent="0.25">
      <c r="A48" s="50" t="s">
        <v>106</v>
      </c>
      <c r="B48" s="96">
        <v>650</v>
      </c>
      <c r="C48" s="42" t="s">
        <v>45</v>
      </c>
      <c r="D48" s="42" t="s">
        <v>43</v>
      </c>
      <c r="E48" s="42" t="s">
        <v>39</v>
      </c>
      <c r="F48" s="42" t="s">
        <v>42</v>
      </c>
      <c r="G48" s="42" t="s">
        <v>39</v>
      </c>
      <c r="H48" s="42" t="s">
        <v>68</v>
      </c>
      <c r="I48" s="42" t="s">
        <v>40</v>
      </c>
      <c r="J48" s="158">
        <f>J49</f>
        <v>78</v>
      </c>
      <c r="K48" s="158">
        <f>K49</f>
        <v>78</v>
      </c>
      <c r="L48" s="158">
        <f t="shared" si="0"/>
        <v>0</v>
      </c>
      <c r="M48" s="158">
        <f>M49</f>
        <v>78</v>
      </c>
      <c r="N48" s="158">
        <f>N49</f>
        <v>78</v>
      </c>
    </row>
    <row r="49" spans="1:14" ht="90" x14ac:dyDescent="0.25">
      <c r="A49" s="49" t="s">
        <v>154</v>
      </c>
      <c r="B49" s="95">
        <v>650</v>
      </c>
      <c r="C49" s="44" t="s">
        <v>45</v>
      </c>
      <c r="D49" s="44" t="s">
        <v>43</v>
      </c>
      <c r="E49" s="44" t="s">
        <v>152</v>
      </c>
      <c r="F49" s="44" t="s">
        <v>44</v>
      </c>
      <c r="G49" s="44" t="s">
        <v>38</v>
      </c>
      <c r="H49" s="44" t="s">
        <v>92</v>
      </c>
      <c r="I49" s="44" t="s">
        <v>40</v>
      </c>
      <c r="J49" s="159">
        <f>J50</f>
        <v>78</v>
      </c>
      <c r="K49" s="159">
        <f>K50</f>
        <v>78</v>
      </c>
      <c r="L49" s="159">
        <f t="shared" si="0"/>
        <v>0</v>
      </c>
      <c r="M49" s="159">
        <f>M50</f>
        <v>78</v>
      </c>
      <c r="N49" s="159">
        <f>N50</f>
        <v>78</v>
      </c>
    </row>
    <row r="50" spans="1:14" ht="26.25" x14ac:dyDescent="0.25">
      <c r="A50" s="37" t="s">
        <v>65</v>
      </c>
      <c r="B50" s="95">
        <v>650</v>
      </c>
      <c r="C50" s="44" t="s">
        <v>45</v>
      </c>
      <c r="D50" s="44" t="s">
        <v>43</v>
      </c>
      <c r="E50" s="44" t="s">
        <v>152</v>
      </c>
      <c r="F50" s="44" t="s">
        <v>44</v>
      </c>
      <c r="G50" s="44" t="s">
        <v>38</v>
      </c>
      <c r="H50" s="44" t="s">
        <v>92</v>
      </c>
      <c r="I50" s="44" t="s">
        <v>52</v>
      </c>
      <c r="J50" s="159">
        <v>78</v>
      </c>
      <c r="K50" s="159">
        <v>78</v>
      </c>
      <c r="L50" s="159">
        <f t="shared" si="0"/>
        <v>0</v>
      </c>
      <c r="M50" s="159">
        <v>78</v>
      </c>
      <c r="N50" s="159">
        <v>78</v>
      </c>
    </row>
    <row r="51" spans="1:14" x14ac:dyDescent="0.25">
      <c r="A51" s="50" t="s">
        <v>384</v>
      </c>
      <c r="B51" s="104">
        <v>650</v>
      </c>
      <c r="C51" s="42" t="s">
        <v>45</v>
      </c>
      <c r="D51" s="42" t="s">
        <v>46</v>
      </c>
      <c r="E51" s="42" t="s">
        <v>39</v>
      </c>
      <c r="F51" s="42" t="s">
        <v>42</v>
      </c>
      <c r="G51" s="42" t="s">
        <v>39</v>
      </c>
      <c r="H51" s="42" t="s">
        <v>68</v>
      </c>
      <c r="I51" s="42" t="s">
        <v>40</v>
      </c>
      <c r="J51" s="158">
        <f>J52</f>
        <v>95.7</v>
      </c>
      <c r="K51" s="158"/>
      <c r="L51" s="158">
        <f t="shared" si="0"/>
        <v>-61.7</v>
      </c>
      <c r="M51" s="158">
        <f>M52</f>
        <v>34</v>
      </c>
      <c r="N51" s="158"/>
    </row>
    <row r="52" spans="1:14" ht="39" x14ac:dyDescent="0.25">
      <c r="A52" s="37" t="s">
        <v>123</v>
      </c>
      <c r="B52" s="32">
        <v>650</v>
      </c>
      <c r="C52" s="44" t="s">
        <v>45</v>
      </c>
      <c r="D52" s="44" t="s">
        <v>46</v>
      </c>
      <c r="E52" s="44" t="s">
        <v>155</v>
      </c>
      <c r="F52" s="44" t="s">
        <v>42</v>
      </c>
      <c r="G52" s="44" t="s">
        <v>41</v>
      </c>
      <c r="H52" s="44" t="s">
        <v>122</v>
      </c>
      <c r="I52" s="44" t="s">
        <v>40</v>
      </c>
      <c r="J52" s="159">
        <f>J53</f>
        <v>95.7</v>
      </c>
      <c r="K52" s="162"/>
      <c r="L52" s="159">
        <f t="shared" si="0"/>
        <v>-61.7</v>
      </c>
      <c r="M52" s="159">
        <f>M53</f>
        <v>34</v>
      </c>
      <c r="N52" s="162"/>
    </row>
    <row r="53" spans="1:14" ht="26.25" x14ac:dyDescent="0.25">
      <c r="A53" s="49" t="s">
        <v>65</v>
      </c>
      <c r="B53" s="32">
        <v>650</v>
      </c>
      <c r="C53" s="44" t="s">
        <v>45</v>
      </c>
      <c r="D53" s="44" t="s">
        <v>46</v>
      </c>
      <c r="E53" s="44" t="s">
        <v>155</v>
      </c>
      <c r="F53" s="44" t="s">
        <v>42</v>
      </c>
      <c r="G53" s="44" t="s">
        <v>41</v>
      </c>
      <c r="H53" s="44" t="s">
        <v>122</v>
      </c>
      <c r="I53" s="44" t="s">
        <v>52</v>
      </c>
      <c r="J53" s="159">
        <v>95.7</v>
      </c>
      <c r="K53" s="162"/>
      <c r="L53" s="159">
        <f t="shared" si="0"/>
        <v>-61.7</v>
      </c>
      <c r="M53" s="159">
        <v>34</v>
      </c>
      <c r="N53" s="162"/>
    </row>
    <row r="54" spans="1:14" ht="26.25" x14ac:dyDescent="0.25">
      <c r="A54" s="50" t="s">
        <v>157</v>
      </c>
      <c r="B54" s="105">
        <v>650</v>
      </c>
      <c r="C54" s="42" t="s">
        <v>45</v>
      </c>
      <c r="D54" s="42" t="s">
        <v>59</v>
      </c>
      <c r="E54" s="42" t="s">
        <v>39</v>
      </c>
      <c r="F54" s="42" t="s">
        <v>42</v>
      </c>
      <c r="G54" s="42" t="s">
        <v>39</v>
      </c>
      <c r="H54" s="42" t="s">
        <v>68</v>
      </c>
      <c r="I54" s="42" t="s">
        <v>40</v>
      </c>
      <c r="J54" s="158">
        <f>J55+J57</f>
        <v>36.199999999999996</v>
      </c>
      <c r="K54" s="162"/>
      <c r="L54" s="158">
        <f t="shared" si="0"/>
        <v>0</v>
      </c>
      <c r="M54" s="158">
        <f>M55+M57</f>
        <v>36.199999999999996</v>
      </c>
      <c r="N54" s="162"/>
    </row>
    <row r="55" spans="1:14" x14ac:dyDescent="0.25">
      <c r="A55" s="64" t="s">
        <v>158</v>
      </c>
      <c r="B55" s="32">
        <v>650</v>
      </c>
      <c r="C55" s="44" t="s">
        <v>45</v>
      </c>
      <c r="D55" s="44" t="s">
        <v>59</v>
      </c>
      <c r="E55" s="44" t="s">
        <v>152</v>
      </c>
      <c r="F55" s="44" t="s">
        <v>44</v>
      </c>
      <c r="G55" s="44" t="s">
        <v>41</v>
      </c>
      <c r="H55" s="44" t="s">
        <v>83</v>
      </c>
      <c r="I55" s="44" t="s">
        <v>40</v>
      </c>
      <c r="J55" s="159">
        <f>J56</f>
        <v>28.9</v>
      </c>
      <c r="K55" s="162"/>
      <c r="L55" s="159">
        <f t="shared" si="0"/>
        <v>0</v>
      </c>
      <c r="M55" s="159">
        <f>M56</f>
        <v>28.9</v>
      </c>
      <c r="N55" s="162"/>
    </row>
    <row r="56" spans="1:14" x14ac:dyDescent="0.25">
      <c r="A56" s="45" t="s">
        <v>17</v>
      </c>
      <c r="B56" s="32">
        <v>650</v>
      </c>
      <c r="C56" s="44" t="s">
        <v>45</v>
      </c>
      <c r="D56" s="44" t="s">
        <v>59</v>
      </c>
      <c r="E56" s="44" t="s">
        <v>152</v>
      </c>
      <c r="F56" s="44" t="s">
        <v>44</v>
      </c>
      <c r="G56" s="44" t="s">
        <v>41</v>
      </c>
      <c r="H56" s="44" t="s">
        <v>83</v>
      </c>
      <c r="I56" s="44" t="s">
        <v>67</v>
      </c>
      <c r="J56" s="159">
        <v>28.9</v>
      </c>
      <c r="K56" s="162"/>
      <c r="L56" s="159">
        <f t="shared" si="0"/>
        <v>0</v>
      </c>
      <c r="M56" s="159">
        <v>28.9</v>
      </c>
      <c r="N56" s="162"/>
    </row>
    <row r="57" spans="1:14" ht="26.25" x14ac:dyDescent="0.25">
      <c r="A57" s="58" t="s">
        <v>159</v>
      </c>
      <c r="B57" s="32">
        <v>650</v>
      </c>
      <c r="C57" s="44" t="s">
        <v>45</v>
      </c>
      <c r="D57" s="44" t="s">
        <v>59</v>
      </c>
      <c r="E57" s="44" t="s">
        <v>152</v>
      </c>
      <c r="F57" s="44" t="s">
        <v>44</v>
      </c>
      <c r="G57" s="44" t="s">
        <v>41</v>
      </c>
      <c r="H57" s="44" t="s">
        <v>118</v>
      </c>
      <c r="I57" s="44" t="s">
        <v>40</v>
      </c>
      <c r="J57" s="159">
        <f>J58</f>
        <v>7.3</v>
      </c>
      <c r="K57" s="162"/>
      <c r="L57" s="159">
        <f t="shared" si="0"/>
        <v>0</v>
      </c>
      <c r="M57" s="159">
        <f>M58</f>
        <v>7.3</v>
      </c>
      <c r="N57" s="162"/>
    </row>
    <row r="58" spans="1:14" x14ac:dyDescent="0.25">
      <c r="A58" s="45" t="s">
        <v>17</v>
      </c>
      <c r="B58" s="32">
        <v>650</v>
      </c>
      <c r="C58" s="44" t="s">
        <v>45</v>
      </c>
      <c r="D58" s="44" t="s">
        <v>59</v>
      </c>
      <c r="E58" s="44" t="s">
        <v>152</v>
      </c>
      <c r="F58" s="44" t="s">
        <v>44</v>
      </c>
      <c r="G58" s="44" t="s">
        <v>41</v>
      </c>
      <c r="H58" s="44" t="s">
        <v>118</v>
      </c>
      <c r="I58" s="44" t="s">
        <v>67</v>
      </c>
      <c r="J58" s="159">
        <v>7.3</v>
      </c>
      <c r="K58" s="162"/>
      <c r="L58" s="159">
        <f t="shared" si="0"/>
        <v>0</v>
      </c>
      <c r="M58" s="159">
        <v>7.3</v>
      </c>
      <c r="N58" s="162"/>
    </row>
    <row r="59" spans="1:14" x14ac:dyDescent="0.25">
      <c r="A59" s="106" t="s">
        <v>22</v>
      </c>
      <c r="B59" s="107">
        <v>650</v>
      </c>
      <c r="C59" s="40" t="s">
        <v>43</v>
      </c>
      <c r="D59" s="40" t="s">
        <v>39</v>
      </c>
      <c r="E59" s="40" t="s">
        <v>39</v>
      </c>
      <c r="F59" s="40" t="s">
        <v>42</v>
      </c>
      <c r="G59" s="40" t="s">
        <v>39</v>
      </c>
      <c r="H59" s="40" t="s">
        <v>68</v>
      </c>
      <c r="I59" s="40" t="s">
        <v>40</v>
      </c>
      <c r="J59" s="157">
        <f>J60+J70+J85+J90+J67</f>
        <v>24314.399999999998</v>
      </c>
      <c r="K59" s="162"/>
      <c r="L59" s="157">
        <f t="shared" si="0"/>
        <v>-808.90000000000146</v>
      </c>
      <c r="M59" s="157">
        <f>M60+M70+M85+M90+M67</f>
        <v>23505.499999999996</v>
      </c>
      <c r="N59" s="162"/>
    </row>
    <row r="60" spans="1:14" x14ac:dyDescent="0.25">
      <c r="A60" s="108" t="s">
        <v>23</v>
      </c>
      <c r="B60" s="105">
        <v>650</v>
      </c>
      <c r="C60" s="42" t="s">
        <v>43</v>
      </c>
      <c r="D60" s="42" t="s">
        <v>38</v>
      </c>
      <c r="E60" s="42" t="s">
        <v>39</v>
      </c>
      <c r="F60" s="42" t="s">
        <v>42</v>
      </c>
      <c r="G60" s="42" t="s">
        <v>39</v>
      </c>
      <c r="H60" s="42" t="s">
        <v>68</v>
      </c>
      <c r="I60" s="42" t="s">
        <v>40</v>
      </c>
      <c r="J60" s="158">
        <f>J65+J61+J63</f>
        <v>3637.5</v>
      </c>
      <c r="K60" s="162"/>
      <c r="L60" s="158">
        <f t="shared" si="0"/>
        <v>-1287.5</v>
      </c>
      <c r="M60" s="158">
        <f>M65+M61+M63</f>
        <v>2350</v>
      </c>
      <c r="N60" s="162"/>
    </row>
    <row r="61" spans="1:14" ht="26.25" x14ac:dyDescent="0.25">
      <c r="A61" s="64" t="s">
        <v>162</v>
      </c>
      <c r="B61" s="32">
        <v>650</v>
      </c>
      <c r="C61" s="44" t="s">
        <v>43</v>
      </c>
      <c r="D61" s="44" t="s">
        <v>38</v>
      </c>
      <c r="E61" s="44" t="s">
        <v>160</v>
      </c>
      <c r="F61" s="44" t="s">
        <v>42</v>
      </c>
      <c r="G61" s="44" t="s">
        <v>38</v>
      </c>
      <c r="H61" s="25" t="s">
        <v>110</v>
      </c>
      <c r="I61" s="44" t="s">
        <v>40</v>
      </c>
      <c r="J61" s="159">
        <f>J62</f>
        <v>2000</v>
      </c>
      <c r="K61" s="162"/>
      <c r="L61" s="159">
        <f t="shared" si="0"/>
        <v>-1149.5</v>
      </c>
      <c r="M61" s="159">
        <f>M62</f>
        <v>850.5</v>
      </c>
      <c r="N61" s="162"/>
    </row>
    <row r="62" spans="1:14" x14ac:dyDescent="0.25">
      <c r="A62" s="49" t="s">
        <v>17</v>
      </c>
      <c r="B62" s="32">
        <v>650</v>
      </c>
      <c r="C62" s="44" t="s">
        <v>43</v>
      </c>
      <c r="D62" s="44" t="s">
        <v>38</v>
      </c>
      <c r="E62" s="44" t="s">
        <v>160</v>
      </c>
      <c r="F62" s="44" t="s">
        <v>42</v>
      </c>
      <c r="G62" s="44" t="s">
        <v>38</v>
      </c>
      <c r="H62" s="25" t="s">
        <v>110</v>
      </c>
      <c r="I62" s="44" t="s">
        <v>67</v>
      </c>
      <c r="J62" s="159">
        <v>2000</v>
      </c>
      <c r="K62" s="162"/>
      <c r="L62" s="159">
        <f t="shared" si="0"/>
        <v>-1149.5</v>
      </c>
      <c r="M62" s="159">
        <v>850.5</v>
      </c>
      <c r="N62" s="162"/>
    </row>
    <row r="63" spans="1:14" ht="26.25" x14ac:dyDescent="0.25">
      <c r="A63" s="49" t="s">
        <v>163</v>
      </c>
      <c r="B63" s="32">
        <v>650</v>
      </c>
      <c r="C63" s="44" t="s">
        <v>43</v>
      </c>
      <c r="D63" s="44" t="s">
        <v>38</v>
      </c>
      <c r="E63" s="44" t="s">
        <v>160</v>
      </c>
      <c r="F63" s="44" t="s">
        <v>42</v>
      </c>
      <c r="G63" s="44" t="s">
        <v>38</v>
      </c>
      <c r="H63" s="44" t="s">
        <v>124</v>
      </c>
      <c r="I63" s="44" t="s">
        <v>40</v>
      </c>
      <c r="J63" s="159">
        <f>J64</f>
        <v>1200</v>
      </c>
      <c r="K63" s="162"/>
      <c r="L63" s="159">
        <f t="shared" si="0"/>
        <v>0</v>
      </c>
      <c r="M63" s="159">
        <f>M64</f>
        <v>1200</v>
      </c>
      <c r="N63" s="162"/>
    </row>
    <row r="64" spans="1:14" x14ac:dyDescent="0.25">
      <c r="A64" s="49" t="s">
        <v>17</v>
      </c>
      <c r="B64" s="32">
        <v>650</v>
      </c>
      <c r="C64" s="44" t="s">
        <v>43</v>
      </c>
      <c r="D64" s="44" t="s">
        <v>38</v>
      </c>
      <c r="E64" s="44" t="s">
        <v>160</v>
      </c>
      <c r="F64" s="44" t="s">
        <v>42</v>
      </c>
      <c r="G64" s="44" t="s">
        <v>38</v>
      </c>
      <c r="H64" s="44" t="s">
        <v>124</v>
      </c>
      <c r="I64" s="44" t="s">
        <v>67</v>
      </c>
      <c r="J64" s="159">
        <v>1200</v>
      </c>
      <c r="K64" s="162"/>
      <c r="L64" s="159">
        <f t="shared" si="0"/>
        <v>0</v>
      </c>
      <c r="M64" s="159">
        <v>1200</v>
      </c>
      <c r="N64" s="162"/>
    </row>
    <row r="65" spans="1:14" ht="26.25" x14ac:dyDescent="0.25">
      <c r="A65" s="37" t="s">
        <v>128</v>
      </c>
      <c r="B65" s="32">
        <v>650</v>
      </c>
      <c r="C65" s="65" t="s">
        <v>43</v>
      </c>
      <c r="D65" s="25" t="s">
        <v>38</v>
      </c>
      <c r="E65" s="25" t="s">
        <v>160</v>
      </c>
      <c r="F65" s="25" t="s">
        <v>42</v>
      </c>
      <c r="G65" s="25" t="s">
        <v>41</v>
      </c>
      <c r="H65" s="25" t="s">
        <v>79</v>
      </c>
      <c r="I65" s="25" t="s">
        <v>40</v>
      </c>
      <c r="J65" s="159">
        <f>J66</f>
        <v>437.5</v>
      </c>
      <c r="K65" s="162"/>
      <c r="L65" s="159">
        <f t="shared" si="0"/>
        <v>-138</v>
      </c>
      <c r="M65" s="159">
        <f>M66</f>
        <v>299.5</v>
      </c>
      <c r="N65" s="162"/>
    </row>
    <row r="66" spans="1:14" x14ac:dyDescent="0.25">
      <c r="A66" s="49" t="s">
        <v>17</v>
      </c>
      <c r="B66" s="32">
        <v>650</v>
      </c>
      <c r="C66" s="65" t="s">
        <v>43</v>
      </c>
      <c r="D66" s="25" t="s">
        <v>38</v>
      </c>
      <c r="E66" s="25" t="s">
        <v>160</v>
      </c>
      <c r="F66" s="25" t="s">
        <v>42</v>
      </c>
      <c r="G66" s="25" t="s">
        <v>41</v>
      </c>
      <c r="H66" s="25" t="s">
        <v>79</v>
      </c>
      <c r="I66" s="25" t="s">
        <v>67</v>
      </c>
      <c r="J66" s="159">
        <v>437.5</v>
      </c>
      <c r="K66" s="162"/>
      <c r="L66" s="159">
        <f t="shared" si="0"/>
        <v>-138</v>
      </c>
      <c r="M66" s="159">
        <v>299.5</v>
      </c>
      <c r="N66" s="162"/>
    </row>
    <row r="67" spans="1:14" s="38" customFormat="1" x14ac:dyDescent="0.25">
      <c r="A67" s="84" t="s">
        <v>214</v>
      </c>
      <c r="B67" s="105">
        <v>650</v>
      </c>
      <c r="C67" s="112" t="s">
        <v>43</v>
      </c>
      <c r="D67" s="113" t="s">
        <v>48</v>
      </c>
      <c r="E67" s="113" t="s">
        <v>39</v>
      </c>
      <c r="F67" s="113" t="s">
        <v>42</v>
      </c>
      <c r="G67" s="113" t="s">
        <v>39</v>
      </c>
      <c r="H67" s="113" t="s">
        <v>68</v>
      </c>
      <c r="I67" s="113" t="s">
        <v>40</v>
      </c>
      <c r="J67" s="158">
        <f>J68</f>
        <v>166.5</v>
      </c>
      <c r="K67" s="163"/>
      <c r="L67" s="158">
        <f t="shared" si="0"/>
        <v>0</v>
      </c>
      <c r="M67" s="158">
        <f>M68</f>
        <v>166.5</v>
      </c>
      <c r="N67" s="163"/>
    </row>
    <row r="68" spans="1:14" s="38" customFormat="1" ht="26.25" x14ac:dyDescent="0.25">
      <c r="A68" s="37" t="s">
        <v>128</v>
      </c>
      <c r="B68" s="32">
        <v>650</v>
      </c>
      <c r="C68" s="65" t="s">
        <v>43</v>
      </c>
      <c r="D68" s="25" t="s">
        <v>48</v>
      </c>
      <c r="E68" s="25" t="s">
        <v>166</v>
      </c>
      <c r="F68" s="25" t="s">
        <v>42</v>
      </c>
      <c r="G68" s="25" t="s">
        <v>45</v>
      </c>
      <c r="H68" s="25" t="s">
        <v>79</v>
      </c>
      <c r="I68" s="25" t="s">
        <v>40</v>
      </c>
      <c r="J68" s="159">
        <f>J69</f>
        <v>166.5</v>
      </c>
      <c r="K68" s="162"/>
      <c r="L68" s="159">
        <f t="shared" si="0"/>
        <v>0</v>
      </c>
      <c r="M68" s="159">
        <f>M69</f>
        <v>166.5</v>
      </c>
      <c r="N68" s="162"/>
    </row>
    <row r="69" spans="1:14" s="38" customFormat="1" ht="26.25" x14ac:dyDescent="0.25">
      <c r="A69" s="37" t="s">
        <v>65</v>
      </c>
      <c r="B69" s="32">
        <v>650</v>
      </c>
      <c r="C69" s="65" t="s">
        <v>43</v>
      </c>
      <c r="D69" s="25" t="s">
        <v>48</v>
      </c>
      <c r="E69" s="25" t="s">
        <v>166</v>
      </c>
      <c r="F69" s="25" t="s">
        <v>42</v>
      </c>
      <c r="G69" s="25" t="s">
        <v>45</v>
      </c>
      <c r="H69" s="25" t="s">
        <v>79</v>
      </c>
      <c r="I69" s="25" t="s">
        <v>52</v>
      </c>
      <c r="J69" s="159">
        <v>166.5</v>
      </c>
      <c r="K69" s="162"/>
      <c r="L69" s="159">
        <f t="shared" si="0"/>
        <v>0</v>
      </c>
      <c r="M69" s="159">
        <v>166.5</v>
      </c>
      <c r="N69" s="162"/>
    </row>
    <row r="70" spans="1:14" x14ac:dyDescent="0.25">
      <c r="A70" s="84" t="s">
        <v>136</v>
      </c>
      <c r="B70" s="105">
        <v>650</v>
      </c>
      <c r="C70" s="42" t="s">
        <v>43</v>
      </c>
      <c r="D70" s="42" t="s">
        <v>46</v>
      </c>
      <c r="E70" s="42" t="s">
        <v>39</v>
      </c>
      <c r="F70" s="42" t="s">
        <v>42</v>
      </c>
      <c r="G70" s="42" t="s">
        <v>39</v>
      </c>
      <c r="H70" s="42" t="s">
        <v>68</v>
      </c>
      <c r="I70" s="42" t="s">
        <v>40</v>
      </c>
      <c r="J70" s="158">
        <f>J71+J73+J75+J77+J79+J81+J83</f>
        <v>18662.5</v>
      </c>
      <c r="K70" s="162"/>
      <c r="L70" s="158">
        <f t="shared" si="0"/>
        <v>478.59999999999854</v>
      </c>
      <c r="M70" s="158">
        <f>M71+M73+M75+M77+M79+M81+M83</f>
        <v>19141.099999999999</v>
      </c>
      <c r="N70" s="162"/>
    </row>
    <row r="71" spans="1:14" s="129" customFormat="1" x14ac:dyDescent="0.25">
      <c r="A71" s="142" t="s">
        <v>345</v>
      </c>
      <c r="B71" s="32">
        <v>650</v>
      </c>
      <c r="C71" s="71" t="s">
        <v>43</v>
      </c>
      <c r="D71" s="71" t="s">
        <v>46</v>
      </c>
      <c r="E71" s="71" t="s">
        <v>341</v>
      </c>
      <c r="F71" s="71" t="s">
        <v>44</v>
      </c>
      <c r="G71" s="71" t="s">
        <v>344</v>
      </c>
      <c r="H71" s="71" t="s">
        <v>346</v>
      </c>
      <c r="I71" s="71" t="s">
        <v>40</v>
      </c>
      <c r="J71" s="159">
        <f>J72</f>
        <v>3046.4</v>
      </c>
      <c r="K71" s="164"/>
      <c r="L71" s="159">
        <f t="shared" si="0"/>
        <v>0</v>
      </c>
      <c r="M71" s="159">
        <f>M72</f>
        <v>3046.4</v>
      </c>
      <c r="N71" s="164"/>
    </row>
    <row r="72" spans="1:14" s="129" customFormat="1" ht="26.25" x14ac:dyDescent="0.25">
      <c r="A72" s="49" t="s">
        <v>65</v>
      </c>
      <c r="B72" s="32">
        <v>650</v>
      </c>
      <c r="C72" s="71" t="s">
        <v>43</v>
      </c>
      <c r="D72" s="71" t="s">
        <v>46</v>
      </c>
      <c r="E72" s="71" t="s">
        <v>341</v>
      </c>
      <c r="F72" s="71" t="s">
        <v>44</v>
      </c>
      <c r="G72" s="71" t="s">
        <v>344</v>
      </c>
      <c r="H72" s="71" t="s">
        <v>346</v>
      </c>
      <c r="I72" s="71" t="s">
        <v>52</v>
      </c>
      <c r="J72" s="159">
        <v>3046.4</v>
      </c>
      <c r="K72" s="164"/>
      <c r="L72" s="159">
        <f t="shared" si="0"/>
        <v>0</v>
      </c>
      <c r="M72" s="159">
        <v>3046.4</v>
      </c>
      <c r="N72" s="164"/>
    </row>
    <row r="73" spans="1:14" s="129" customFormat="1" ht="25.5" x14ac:dyDescent="0.25">
      <c r="A73" s="142" t="s">
        <v>347</v>
      </c>
      <c r="B73" s="32">
        <v>650</v>
      </c>
      <c r="C73" s="71" t="s">
        <v>43</v>
      </c>
      <c r="D73" s="71" t="s">
        <v>46</v>
      </c>
      <c r="E73" s="71" t="s">
        <v>341</v>
      </c>
      <c r="F73" s="71" t="s">
        <v>44</v>
      </c>
      <c r="G73" s="71" t="s">
        <v>344</v>
      </c>
      <c r="H73" s="71" t="s">
        <v>348</v>
      </c>
      <c r="I73" s="71" t="s">
        <v>40</v>
      </c>
      <c r="J73" s="159">
        <f>J74</f>
        <v>338.5</v>
      </c>
      <c r="K73" s="164"/>
      <c r="L73" s="159">
        <f t="shared" si="0"/>
        <v>0</v>
      </c>
      <c r="M73" s="159">
        <f>M74</f>
        <v>338.5</v>
      </c>
      <c r="N73" s="164"/>
    </row>
    <row r="74" spans="1:14" s="129" customFormat="1" ht="26.25" x14ac:dyDescent="0.25">
      <c r="A74" s="49" t="s">
        <v>65</v>
      </c>
      <c r="B74" s="32">
        <v>650</v>
      </c>
      <c r="C74" s="71" t="s">
        <v>43</v>
      </c>
      <c r="D74" s="71" t="s">
        <v>46</v>
      </c>
      <c r="E74" s="71" t="s">
        <v>341</v>
      </c>
      <c r="F74" s="71" t="s">
        <v>44</v>
      </c>
      <c r="G74" s="71" t="s">
        <v>344</v>
      </c>
      <c r="H74" s="71" t="s">
        <v>348</v>
      </c>
      <c r="I74" s="71" t="s">
        <v>52</v>
      </c>
      <c r="J74" s="159">
        <v>338.5</v>
      </c>
      <c r="K74" s="164"/>
      <c r="L74" s="159">
        <f t="shared" si="0"/>
        <v>0</v>
      </c>
      <c r="M74" s="159">
        <v>338.5</v>
      </c>
      <c r="N74" s="164"/>
    </row>
    <row r="75" spans="1:14" s="129" customFormat="1" ht="26.25" x14ac:dyDescent="0.25">
      <c r="A75" s="49" t="s">
        <v>128</v>
      </c>
      <c r="B75" s="32">
        <v>650</v>
      </c>
      <c r="C75" s="71" t="s">
        <v>43</v>
      </c>
      <c r="D75" s="71" t="s">
        <v>46</v>
      </c>
      <c r="E75" s="71" t="s">
        <v>341</v>
      </c>
      <c r="F75" s="71" t="s">
        <v>44</v>
      </c>
      <c r="G75" s="71" t="s">
        <v>344</v>
      </c>
      <c r="H75" s="71" t="s">
        <v>79</v>
      </c>
      <c r="I75" s="71" t="s">
        <v>40</v>
      </c>
      <c r="J75" s="159">
        <f>J76</f>
        <v>0.3</v>
      </c>
      <c r="K75" s="164"/>
      <c r="L75" s="159">
        <f t="shared" si="0"/>
        <v>0.60000000000000009</v>
      </c>
      <c r="M75" s="159">
        <f>M76</f>
        <v>0.9</v>
      </c>
      <c r="N75" s="164"/>
    </row>
    <row r="76" spans="1:14" s="129" customFormat="1" ht="26.25" x14ac:dyDescent="0.25">
      <c r="A76" s="49" t="s">
        <v>65</v>
      </c>
      <c r="B76" s="32">
        <v>650</v>
      </c>
      <c r="C76" s="71" t="s">
        <v>43</v>
      </c>
      <c r="D76" s="71" t="s">
        <v>46</v>
      </c>
      <c r="E76" s="71" t="s">
        <v>341</v>
      </c>
      <c r="F76" s="71" t="s">
        <v>44</v>
      </c>
      <c r="G76" s="71" t="s">
        <v>344</v>
      </c>
      <c r="H76" s="71" t="s">
        <v>79</v>
      </c>
      <c r="I76" s="71" t="s">
        <v>52</v>
      </c>
      <c r="J76" s="159">
        <v>0.3</v>
      </c>
      <c r="K76" s="164"/>
      <c r="L76" s="159">
        <f t="shared" si="0"/>
        <v>0.60000000000000009</v>
      </c>
      <c r="M76" s="159">
        <v>0.9</v>
      </c>
      <c r="N76" s="164"/>
    </row>
    <row r="77" spans="1:14" s="129" customFormat="1" ht="39" x14ac:dyDescent="0.25">
      <c r="A77" s="37" t="s">
        <v>350</v>
      </c>
      <c r="B77" s="32">
        <v>650</v>
      </c>
      <c r="C77" s="26" t="s">
        <v>43</v>
      </c>
      <c r="D77" s="26" t="s">
        <v>46</v>
      </c>
      <c r="E77" s="26" t="s">
        <v>166</v>
      </c>
      <c r="F77" s="26" t="s">
        <v>42</v>
      </c>
      <c r="G77" s="26" t="s">
        <v>38</v>
      </c>
      <c r="H77" s="26" t="s">
        <v>351</v>
      </c>
      <c r="I77" s="26" t="s">
        <v>40</v>
      </c>
      <c r="J77" s="159">
        <f>J78</f>
        <v>1400</v>
      </c>
      <c r="K77" s="164"/>
      <c r="L77" s="159">
        <f t="shared" si="0"/>
        <v>0</v>
      </c>
      <c r="M77" s="159">
        <f>M78</f>
        <v>1400</v>
      </c>
      <c r="N77" s="164"/>
    </row>
    <row r="78" spans="1:14" s="129" customFormat="1" ht="26.25" x14ac:dyDescent="0.25">
      <c r="A78" s="49" t="s">
        <v>65</v>
      </c>
      <c r="B78" s="32">
        <v>650</v>
      </c>
      <c r="C78" s="26" t="s">
        <v>43</v>
      </c>
      <c r="D78" s="26" t="s">
        <v>46</v>
      </c>
      <c r="E78" s="26" t="s">
        <v>166</v>
      </c>
      <c r="F78" s="26" t="s">
        <v>42</v>
      </c>
      <c r="G78" s="26" t="s">
        <v>38</v>
      </c>
      <c r="H78" s="26" t="s">
        <v>351</v>
      </c>
      <c r="I78" s="26" t="s">
        <v>52</v>
      </c>
      <c r="J78" s="159">
        <v>1400</v>
      </c>
      <c r="K78" s="164"/>
      <c r="L78" s="159">
        <f t="shared" si="0"/>
        <v>0</v>
      </c>
      <c r="M78" s="159">
        <v>1400</v>
      </c>
      <c r="N78" s="164"/>
    </row>
    <row r="79" spans="1:14" s="129" customFormat="1" ht="39" x14ac:dyDescent="0.25">
      <c r="A79" s="37" t="s">
        <v>352</v>
      </c>
      <c r="B79" s="32">
        <v>650</v>
      </c>
      <c r="C79" s="26" t="s">
        <v>43</v>
      </c>
      <c r="D79" s="26" t="s">
        <v>46</v>
      </c>
      <c r="E79" s="26" t="s">
        <v>166</v>
      </c>
      <c r="F79" s="26" t="s">
        <v>42</v>
      </c>
      <c r="G79" s="26" t="s">
        <v>38</v>
      </c>
      <c r="H79" s="26" t="s">
        <v>353</v>
      </c>
      <c r="I79" s="26" t="s">
        <v>40</v>
      </c>
      <c r="J79" s="159">
        <f>J80</f>
        <v>155.5</v>
      </c>
      <c r="K79" s="164"/>
      <c r="L79" s="159">
        <f t="shared" si="0"/>
        <v>0</v>
      </c>
      <c r="M79" s="159">
        <f>M80</f>
        <v>155.5</v>
      </c>
      <c r="N79" s="164"/>
    </row>
    <row r="80" spans="1:14" s="129" customFormat="1" ht="26.25" x14ac:dyDescent="0.25">
      <c r="A80" s="49" t="s">
        <v>65</v>
      </c>
      <c r="B80" s="32">
        <v>650</v>
      </c>
      <c r="C80" s="26" t="s">
        <v>43</v>
      </c>
      <c r="D80" s="26" t="s">
        <v>46</v>
      </c>
      <c r="E80" s="26" t="s">
        <v>166</v>
      </c>
      <c r="F80" s="26" t="s">
        <v>42</v>
      </c>
      <c r="G80" s="26" t="s">
        <v>38</v>
      </c>
      <c r="H80" s="26" t="s">
        <v>353</v>
      </c>
      <c r="I80" s="26" t="s">
        <v>52</v>
      </c>
      <c r="J80" s="159">
        <v>155.5</v>
      </c>
      <c r="K80" s="164"/>
      <c r="L80" s="159">
        <f t="shared" si="0"/>
        <v>0</v>
      </c>
      <c r="M80" s="159">
        <v>155.5</v>
      </c>
      <c r="N80" s="164"/>
    </row>
    <row r="81" spans="1:14" s="129" customFormat="1" ht="26.25" x14ac:dyDescent="0.25">
      <c r="A81" s="49" t="s">
        <v>128</v>
      </c>
      <c r="B81" s="32">
        <v>650</v>
      </c>
      <c r="C81" s="26" t="s">
        <v>43</v>
      </c>
      <c r="D81" s="26" t="s">
        <v>46</v>
      </c>
      <c r="E81" s="26" t="s">
        <v>166</v>
      </c>
      <c r="F81" s="26" t="s">
        <v>42</v>
      </c>
      <c r="G81" s="26" t="s">
        <v>38</v>
      </c>
      <c r="H81" s="26" t="s">
        <v>79</v>
      </c>
      <c r="I81" s="26" t="s">
        <v>40</v>
      </c>
      <c r="J81" s="159">
        <f>J82</f>
        <v>5122</v>
      </c>
      <c r="K81" s="164"/>
      <c r="L81" s="159">
        <f t="shared" si="0"/>
        <v>0</v>
      </c>
      <c r="M81" s="159">
        <f>M82</f>
        <v>5122</v>
      </c>
      <c r="N81" s="164"/>
    </row>
    <row r="82" spans="1:14" s="129" customFormat="1" ht="26.25" x14ac:dyDescent="0.25">
      <c r="A82" s="49" t="s">
        <v>65</v>
      </c>
      <c r="B82" s="32">
        <v>650</v>
      </c>
      <c r="C82" s="25" t="s">
        <v>43</v>
      </c>
      <c r="D82" s="25" t="s">
        <v>46</v>
      </c>
      <c r="E82" s="25" t="s">
        <v>166</v>
      </c>
      <c r="F82" s="26" t="s">
        <v>42</v>
      </c>
      <c r="G82" s="26" t="s">
        <v>38</v>
      </c>
      <c r="H82" s="26" t="s">
        <v>79</v>
      </c>
      <c r="I82" s="26" t="s">
        <v>52</v>
      </c>
      <c r="J82" s="159">
        <v>5122</v>
      </c>
      <c r="K82" s="164"/>
      <c r="L82" s="159">
        <f t="shared" si="0"/>
        <v>0</v>
      </c>
      <c r="M82" s="159">
        <v>5122</v>
      </c>
      <c r="N82" s="164"/>
    </row>
    <row r="83" spans="1:14" ht="26.25" x14ac:dyDescent="0.25">
      <c r="A83" s="49" t="s">
        <v>128</v>
      </c>
      <c r="B83" s="32">
        <v>650</v>
      </c>
      <c r="C83" s="26" t="s">
        <v>43</v>
      </c>
      <c r="D83" s="26" t="s">
        <v>46</v>
      </c>
      <c r="E83" s="26" t="s">
        <v>166</v>
      </c>
      <c r="F83" s="26" t="s">
        <v>42</v>
      </c>
      <c r="G83" s="26" t="s">
        <v>41</v>
      </c>
      <c r="H83" s="26" t="s">
        <v>79</v>
      </c>
      <c r="I83" s="66" t="s">
        <v>40</v>
      </c>
      <c r="J83" s="161">
        <f>J84</f>
        <v>8599.7999999999993</v>
      </c>
      <c r="K83" s="162"/>
      <c r="L83" s="161">
        <f t="shared" si="0"/>
        <v>478</v>
      </c>
      <c r="M83" s="161">
        <f>M84</f>
        <v>9077.7999999999993</v>
      </c>
      <c r="N83" s="162"/>
    </row>
    <row r="84" spans="1:14" ht="26.25" x14ac:dyDescent="0.25">
      <c r="A84" s="37" t="s">
        <v>65</v>
      </c>
      <c r="B84" s="32">
        <v>650</v>
      </c>
      <c r="C84" s="44" t="s">
        <v>43</v>
      </c>
      <c r="D84" s="44" t="s">
        <v>46</v>
      </c>
      <c r="E84" s="26" t="s">
        <v>166</v>
      </c>
      <c r="F84" s="66" t="s">
        <v>42</v>
      </c>
      <c r="G84" s="66" t="s">
        <v>41</v>
      </c>
      <c r="H84" s="66" t="s">
        <v>79</v>
      </c>
      <c r="I84" s="66" t="s">
        <v>52</v>
      </c>
      <c r="J84" s="161">
        <v>8599.7999999999993</v>
      </c>
      <c r="K84" s="162"/>
      <c r="L84" s="161">
        <f t="shared" si="0"/>
        <v>478</v>
      </c>
      <c r="M84" s="161">
        <v>9077.7999999999993</v>
      </c>
      <c r="N84" s="162"/>
    </row>
    <row r="85" spans="1:14" x14ac:dyDescent="0.25">
      <c r="A85" s="69" t="s">
        <v>24</v>
      </c>
      <c r="B85" s="105">
        <v>650</v>
      </c>
      <c r="C85" s="42" t="s">
        <v>43</v>
      </c>
      <c r="D85" s="42" t="s">
        <v>80</v>
      </c>
      <c r="E85" s="42" t="s">
        <v>39</v>
      </c>
      <c r="F85" s="42" t="s">
        <v>42</v>
      </c>
      <c r="G85" s="42" t="s">
        <v>39</v>
      </c>
      <c r="H85" s="42" t="s">
        <v>68</v>
      </c>
      <c r="I85" s="42" t="s">
        <v>40</v>
      </c>
      <c r="J85" s="158">
        <f>J88+J86</f>
        <v>179.8</v>
      </c>
      <c r="K85" s="162"/>
      <c r="L85" s="158">
        <f t="shared" si="0"/>
        <v>0</v>
      </c>
      <c r="M85" s="158">
        <f>M88+M86</f>
        <v>179.8</v>
      </c>
      <c r="N85" s="162"/>
    </row>
    <row r="86" spans="1:14" x14ac:dyDescent="0.25">
      <c r="A86" s="68" t="s">
        <v>25</v>
      </c>
      <c r="B86" s="32">
        <v>650</v>
      </c>
      <c r="C86" s="65" t="s">
        <v>43</v>
      </c>
      <c r="D86" s="25" t="s">
        <v>80</v>
      </c>
      <c r="E86" s="25" t="s">
        <v>143</v>
      </c>
      <c r="F86" s="25" t="s">
        <v>42</v>
      </c>
      <c r="G86" s="25" t="s">
        <v>38</v>
      </c>
      <c r="H86" s="25" t="s">
        <v>95</v>
      </c>
      <c r="I86" s="44" t="s">
        <v>40</v>
      </c>
      <c r="J86" s="159">
        <f>J87</f>
        <v>13</v>
      </c>
      <c r="K86" s="162"/>
      <c r="L86" s="159">
        <f t="shared" ref="L86:L140" si="8">M86-J86</f>
        <v>0</v>
      </c>
      <c r="M86" s="159">
        <f>M87</f>
        <v>13</v>
      </c>
      <c r="N86" s="162"/>
    </row>
    <row r="87" spans="1:14" ht="25.5" x14ac:dyDescent="0.25">
      <c r="A87" s="68" t="s">
        <v>65</v>
      </c>
      <c r="B87" s="32">
        <v>650</v>
      </c>
      <c r="C87" s="65" t="s">
        <v>43</v>
      </c>
      <c r="D87" s="25" t="s">
        <v>80</v>
      </c>
      <c r="E87" s="25" t="s">
        <v>143</v>
      </c>
      <c r="F87" s="25" t="s">
        <v>42</v>
      </c>
      <c r="G87" s="25" t="s">
        <v>38</v>
      </c>
      <c r="H87" s="44" t="s">
        <v>95</v>
      </c>
      <c r="I87" s="44" t="s">
        <v>52</v>
      </c>
      <c r="J87" s="159">
        <v>13</v>
      </c>
      <c r="K87" s="162"/>
      <c r="L87" s="159">
        <f t="shared" si="8"/>
        <v>0</v>
      </c>
      <c r="M87" s="159">
        <v>13</v>
      </c>
      <c r="N87" s="162"/>
    </row>
    <row r="88" spans="1:14" x14ac:dyDescent="0.25">
      <c r="A88" s="68" t="s">
        <v>25</v>
      </c>
      <c r="B88" s="32">
        <v>650</v>
      </c>
      <c r="C88" s="65" t="s">
        <v>43</v>
      </c>
      <c r="D88" s="25" t="s">
        <v>80</v>
      </c>
      <c r="E88" s="25" t="s">
        <v>143</v>
      </c>
      <c r="F88" s="25" t="s">
        <v>42</v>
      </c>
      <c r="G88" s="25" t="s">
        <v>41</v>
      </c>
      <c r="H88" s="25" t="s">
        <v>95</v>
      </c>
      <c r="I88" s="44" t="s">
        <v>40</v>
      </c>
      <c r="J88" s="159">
        <f>J89</f>
        <v>166.8</v>
      </c>
      <c r="K88" s="162"/>
      <c r="L88" s="159">
        <f t="shared" si="8"/>
        <v>0</v>
      </c>
      <c r="M88" s="159">
        <f>M89</f>
        <v>166.8</v>
      </c>
      <c r="N88" s="162"/>
    </row>
    <row r="89" spans="1:14" ht="25.5" x14ac:dyDescent="0.25">
      <c r="A89" s="81" t="s">
        <v>65</v>
      </c>
      <c r="B89" s="32">
        <v>650</v>
      </c>
      <c r="C89" s="65" t="s">
        <v>43</v>
      </c>
      <c r="D89" s="25" t="s">
        <v>80</v>
      </c>
      <c r="E89" s="25" t="s">
        <v>143</v>
      </c>
      <c r="F89" s="25" t="s">
        <v>42</v>
      </c>
      <c r="G89" s="25" t="s">
        <v>41</v>
      </c>
      <c r="H89" s="44" t="s">
        <v>95</v>
      </c>
      <c r="I89" s="44" t="s">
        <v>52</v>
      </c>
      <c r="J89" s="159">
        <v>166.8</v>
      </c>
      <c r="K89" s="162"/>
      <c r="L89" s="159">
        <f t="shared" si="8"/>
        <v>0</v>
      </c>
      <c r="M89" s="159">
        <v>166.8</v>
      </c>
      <c r="N89" s="162"/>
    </row>
    <row r="90" spans="1:14" x14ac:dyDescent="0.25">
      <c r="A90" s="69" t="s">
        <v>126</v>
      </c>
      <c r="B90" s="105">
        <v>650</v>
      </c>
      <c r="C90" s="42" t="s">
        <v>43</v>
      </c>
      <c r="D90" s="42" t="s">
        <v>125</v>
      </c>
      <c r="E90" s="42" t="s">
        <v>39</v>
      </c>
      <c r="F90" s="42" t="s">
        <v>42</v>
      </c>
      <c r="G90" s="42" t="s">
        <v>42</v>
      </c>
      <c r="H90" s="42" t="s">
        <v>68</v>
      </c>
      <c r="I90" s="42" t="s">
        <v>40</v>
      </c>
      <c r="J90" s="158">
        <f>J91+J93</f>
        <v>1668.1</v>
      </c>
      <c r="K90" s="162"/>
      <c r="L90" s="158">
        <f t="shared" si="8"/>
        <v>0</v>
      </c>
      <c r="M90" s="158">
        <f>M91+M93</f>
        <v>1668.1</v>
      </c>
      <c r="N90" s="162"/>
    </row>
    <row r="91" spans="1:14" ht="39" x14ac:dyDescent="0.25">
      <c r="A91" s="49" t="s">
        <v>137</v>
      </c>
      <c r="B91" s="32">
        <v>650</v>
      </c>
      <c r="C91" s="44" t="s">
        <v>43</v>
      </c>
      <c r="D91" s="44" t="s">
        <v>125</v>
      </c>
      <c r="E91" s="44" t="s">
        <v>148</v>
      </c>
      <c r="F91" s="44" t="s">
        <v>42</v>
      </c>
      <c r="G91" s="44" t="s">
        <v>41</v>
      </c>
      <c r="H91" s="44" t="s">
        <v>114</v>
      </c>
      <c r="I91" s="44" t="s">
        <v>40</v>
      </c>
      <c r="J91" s="159">
        <f>J92</f>
        <v>10.6</v>
      </c>
      <c r="K91" s="162"/>
      <c r="L91" s="159">
        <f t="shared" si="8"/>
        <v>0</v>
      </c>
      <c r="M91" s="159">
        <f>M92</f>
        <v>10.6</v>
      </c>
      <c r="N91" s="162"/>
    </row>
    <row r="92" spans="1:14" x14ac:dyDescent="0.25">
      <c r="A92" s="70" t="s">
        <v>62</v>
      </c>
      <c r="B92" s="32">
        <v>650</v>
      </c>
      <c r="C92" s="44" t="s">
        <v>43</v>
      </c>
      <c r="D92" s="44" t="s">
        <v>125</v>
      </c>
      <c r="E92" s="44" t="s">
        <v>148</v>
      </c>
      <c r="F92" s="44" t="s">
        <v>42</v>
      </c>
      <c r="G92" s="44" t="s">
        <v>41</v>
      </c>
      <c r="H92" s="44" t="s">
        <v>114</v>
      </c>
      <c r="I92" s="44" t="s">
        <v>102</v>
      </c>
      <c r="J92" s="159">
        <v>10.6</v>
      </c>
      <c r="K92" s="162"/>
      <c r="L92" s="159">
        <f t="shared" si="8"/>
        <v>0</v>
      </c>
      <c r="M92" s="159">
        <v>10.6</v>
      </c>
      <c r="N92" s="162"/>
    </row>
    <row r="93" spans="1:14" ht="26.25" x14ac:dyDescent="0.25">
      <c r="A93" s="49" t="s">
        <v>128</v>
      </c>
      <c r="B93" s="32">
        <v>650</v>
      </c>
      <c r="C93" s="71" t="s">
        <v>43</v>
      </c>
      <c r="D93" s="28" t="s">
        <v>125</v>
      </c>
      <c r="E93" s="28" t="s">
        <v>168</v>
      </c>
      <c r="F93" s="28" t="s">
        <v>42</v>
      </c>
      <c r="G93" s="28" t="s">
        <v>38</v>
      </c>
      <c r="H93" s="28" t="s">
        <v>79</v>
      </c>
      <c r="I93" s="28" t="s">
        <v>40</v>
      </c>
      <c r="J93" s="159">
        <f>J94+J95</f>
        <v>1657.5</v>
      </c>
      <c r="K93" s="162"/>
      <c r="L93" s="159">
        <f t="shared" si="8"/>
        <v>0</v>
      </c>
      <c r="M93" s="159">
        <f>M94+M95</f>
        <v>1657.5</v>
      </c>
      <c r="N93" s="162"/>
    </row>
    <row r="94" spans="1:14" ht="25.5" x14ac:dyDescent="0.25">
      <c r="A94" s="68" t="s">
        <v>65</v>
      </c>
      <c r="B94" s="32">
        <v>650</v>
      </c>
      <c r="C94" s="71" t="s">
        <v>43</v>
      </c>
      <c r="D94" s="28" t="s">
        <v>125</v>
      </c>
      <c r="E94" s="28" t="s">
        <v>168</v>
      </c>
      <c r="F94" s="28" t="s">
        <v>42</v>
      </c>
      <c r="G94" s="28" t="s">
        <v>38</v>
      </c>
      <c r="H94" s="28" t="s">
        <v>79</v>
      </c>
      <c r="I94" s="44" t="s">
        <v>52</v>
      </c>
      <c r="J94" s="159">
        <v>992.5</v>
      </c>
      <c r="K94" s="162"/>
      <c r="L94" s="159">
        <f t="shared" si="8"/>
        <v>0</v>
      </c>
      <c r="M94" s="159">
        <v>992.5</v>
      </c>
      <c r="N94" s="162"/>
    </row>
    <row r="95" spans="1:14" s="129" customFormat="1" x14ac:dyDescent="0.25">
      <c r="A95" s="68" t="s">
        <v>356</v>
      </c>
      <c r="B95" s="32">
        <v>650</v>
      </c>
      <c r="C95" s="71" t="s">
        <v>43</v>
      </c>
      <c r="D95" s="28" t="s">
        <v>125</v>
      </c>
      <c r="E95" s="28" t="s">
        <v>168</v>
      </c>
      <c r="F95" s="28" t="s">
        <v>42</v>
      </c>
      <c r="G95" s="28" t="s">
        <v>38</v>
      </c>
      <c r="H95" s="28" t="s">
        <v>79</v>
      </c>
      <c r="I95" s="44" t="s">
        <v>355</v>
      </c>
      <c r="J95" s="159">
        <v>665</v>
      </c>
      <c r="K95" s="162"/>
      <c r="L95" s="159">
        <f t="shared" si="8"/>
        <v>0</v>
      </c>
      <c r="M95" s="159">
        <v>665</v>
      </c>
      <c r="N95" s="162"/>
    </row>
    <row r="96" spans="1:14" x14ac:dyDescent="0.25">
      <c r="A96" s="106" t="s">
        <v>26</v>
      </c>
      <c r="B96" s="107">
        <v>650</v>
      </c>
      <c r="C96" s="40" t="s">
        <v>47</v>
      </c>
      <c r="D96" s="40" t="s">
        <v>39</v>
      </c>
      <c r="E96" s="40" t="s">
        <v>39</v>
      </c>
      <c r="F96" s="40" t="s">
        <v>42</v>
      </c>
      <c r="G96" s="40" t="s">
        <v>39</v>
      </c>
      <c r="H96" s="40" t="s">
        <v>68</v>
      </c>
      <c r="I96" s="40" t="s">
        <v>40</v>
      </c>
      <c r="J96" s="157">
        <f>J97+J104+J113</f>
        <v>15430.199999999999</v>
      </c>
      <c r="K96" s="162"/>
      <c r="L96" s="157">
        <f t="shared" si="8"/>
        <v>-343.39999999999964</v>
      </c>
      <c r="M96" s="157">
        <f>M97+M104+M113</f>
        <v>15086.8</v>
      </c>
      <c r="N96" s="162"/>
    </row>
    <row r="97" spans="1:14" ht="21" x14ac:dyDescent="0.25">
      <c r="A97" s="109" t="s">
        <v>27</v>
      </c>
      <c r="B97" s="105">
        <v>650</v>
      </c>
      <c r="C97" s="74" t="s">
        <v>47</v>
      </c>
      <c r="D97" s="74" t="s">
        <v>38</v>
      </c>
      <c r="E97" s="74" t="s">
        <v>39</v>
      </c>
      <c r="F97" s="74" t="s">
        <v>42</v>
      </c>
      <c r="G97" s="74" t="s">
        <v>39</v>
      </c>
      <c r="H97" s="74" t="s">
        <v>68</v>
      </c>
      <c r="I97" s="74" t="s">
        <v>40</v>
      </c>
      <c r="J97" s="158">
        <f>J98+J100+J102</f>
        <v>1792.8</v>
      </c>
      <c r="K97" s="162"/>
      <c r="L97" s="158">
        <f t="shared" si="8"/>
        <v>-383.5</v>
      </c>
      <c r="M97" s="158">
        <f>M98+M100+M102</f>
        <v>1409.3</v>
      </c>
      <c r="N97" s="162"/>
    </row>
    <row r="98" spans="1:14" ht="25.5" x14ac:dyDescent="0.25">
      <c r="A98" s="72" t="s">
        <v>128</v>
      </c>
      <c r="B98" s="32">
        <v>650</v>
      </c>
      <c r="C98" s="66" t="s">
        <v>47</v>
      </c>
      <c r="D98" s="66" t="s">
        <v>38</v>
      </c>
      <c r="E98" s="66" t="s">
        <v>170</v>
      </c>
      <c r="F98" s="66" t="s">
        <v>50</v>
      </c>
      <c r="G98" s="66" t="s">
        <v>38</v>
      </c>
      <c r="H98" s="66" t="s">
        <v>79</v>
      </c>
      <c r="I98" s="66" t="s">
        <v>40</v>
      </c>
      <c r="J98" s="161">
        <f>J99</f>
        <v>371</v>
      </c>
      <c r="K98" s="162"/>
      <c r="L98" s="161">
        <f t="shared" si="8"/>
        <v>0</v>
      </c>
      <c r="M98" s="161">
        <f>M99</f>
        <v>371</v>
      </c>
      <c r="N98" s="162"/>
    </row>
    <row r="99" spans="1:14" ht="25.5" x14ac:dyDescent="0.25">
      <c r="A99" s="68" t="s">
        <v>65</v>
      </c>
      <c r="B99" s="32">
        <v>650</v>
      </c>
      <c r="C99" s="66" t="s">
        <v>47</v>
      </c>
      <c r="D99" s="66" t="s">
        <v>38</v>
      </c>
      <c r="E99" s="66" t="s">
        <v>170</v>
      </c>
      <c r="F99" s="66" t="s">
        <v>50</v>
      </c>
      <c r="G99" s="66" t="s">
        <v>38</v>
      </c>
      <c r="H99" s="66" t="s">
        <v>79</v>
      </c>
      <c r="I99" s="66" t="s">
        <v>52</v>
      </c>
      <c r="J99" s="161">
        <v>371</v>
      </c>
      <c r="K99" s="162"/>
      <c r="L99" s="161">
        <f t="shared" si="8"/>
        <v>0</v>
      </c>
      <c r="M99" s="161">
        <v>371</v>
      </c>
      <c r="N99" s="162"/>
    </row>
    <row r="100" spans="1:14" ht="23.25" x14ac:dyDescent="0.25">
      <c r="A100" s="75" t="s">
        <v>171</v>
      </c>
      <c r="B100" s="32">
        <v>650</v>
      </c>
      <c r="C100" s="66" t="s">
        <v>47</v>
      </c>
      <c r="D100" s="66" t="s">
        <v>38</v>
      </c>
      <c r="E100" s="66" t="s">
        <v>170</v>
      </c>
      <c r="F100" s="66" t="s">
        <v>58</v>
      </c>
      <c r="G100" s="66" t="s">
        <v>38</v>
      </c>
      <c r="H100" s="66" t="s">
        <v>172</v>
      </c>
      <c r="I100" s="66" t="s">
        <v>40</v>
      </c>
      <c r="J100" s="161">
        <f>J101</f>
        <v>204.5</v>
      </c>
      <c r="K100" s="162"/>
      <c r="L100" s="161">
        <f t="shared" si="8"/>
        <v>0</v>
      </c>
      <c r="M100" s="161">
        <f>M101</f>
        <v>204.5</v>
      </c>
      <c r="N100" s="162"/>
    </row>
    <row r="101" spans="1:14" ht="39" x14ac:dyDescent="0.25">
      <c r="A101" s="75" t="s">
        <v>112</v>
      </c>
      <c r="B101" s="32">
        <v>650</v>
      </c>
      <c r="C101" s="66" t="s">
        <v>47</v>
      </c>
      <c r="D101" s="66" t="s">
        <v>38</v>
      </c>
      <c r="E101" s="66" t="s">
        <v>170</v>
      </c>
      <c r="F101" s="66" t="s">
        <v>58</v>
      </c>
      <c r="G101" s="66" t="s">
        <v>38</v>
      </c>
      <c r="H101" s="66" t="s">
        <v>172</v>
      </c>
      <c r="I101" s="66" t="s">
        <v>97</v>
      </c>
      <c r="J101" s="161">
        <v>204.5</v>
      </c>
      <c r="K101" s="162"/>
      <c r="L101" s="161">
        <f t="shared" si="8"/>
        <v>0</v>
      </c>
      <c r="M101" s="161">
        <v>204.5</v>
      </c>
      <c r="N101" s="162"/>
    </row>
    <row r="102" spans="1:14" ht="25.5" x14ac:dyDescent="0.25">
      <c r="A102" s="68" t="s">
        <v>128</v>
      </c>
      <c r="B102" s="32">
        <v>650</v>
      </c>
      <c r="C102" s="65" t="s">
        <v>47</v>
      </c>
      <c r="D102" s="25" t="s">
        <v>38</v>
      </c>
      <c r="E102" s="25" t="s">
        <v>170</v>
      </c>
      <c r="F102" s="26" t="s">
        <v>53</v>
      </c>
      <c r="G102" s="26" t="s">
        <v>38</v>
      </c>
      <c r="H102" s="26" t="s">
        <v>79</v>
      </c>
      <c r="I102" s="25" t="s">
        <v>40</v>
      </c>
      <c r="J102" s="161">
        <f>J103</f>
        <v>1217.3</v>
      </c>
      <c r="K102" s="162"/>
      <c r="L102" s="161">
        <f t="shared" si="8"/>
        <v>-383.5</v>
      </c>
      <c r="M102" s="161">
        <f>M103</f>
        <v>833.8</v>
      </c>
      <c r="N102" s="162"/>
    </row>
    <row r="103" spans="1:14" ht="25.5" x14ac:dyDescent="0.25">
      <c r="A103" s="68" t="s">
        <v>65</v>
      </c>
      <c r="B103" s="32">
        <v>650</v>
      </c>
      <c r="C103" s="65" t="s">
        <v>47</v>
      </c>
      <c r="D103" s="25" t="s">
        <v>38</v>
      </c>
      <c r="E103" s="25" t="s">
        <v>170</v>
      </c>
      <c r="F103" s="26" t="s">
        <v>53</v>
      </c>
      <c r="G103" s="26" t="s">
        <v>38</v>
      </c>
      <c r="H103" s="26" t="s">
        <v>79</v>
      </c>
      <c r="I103" s="25" t="s">
        <v>52</v>
      </c>
      <c r="J103" s="161">
        <v>1217.3</v>
      </c>
      <c r="K103" s="162"/>
      <c r="L103" s="161">
        <f t="shared" si="8"/>
        <v>-383.5</v>
      </c>
      <c r="M103" s="161">
        <v>833.8</v>
      </c>
      <c r="N103" s="162"/>
    </row>
    <row r="104" spans="1:14" x14ac:dyDescent="0.25">
      <c r="A104" s="69" t="s">
        <v>29</v>
      </c>
      <c r="B104" s="105">
        <v>650</v>
      </c>
      <c r="C104" s="42" t="s">
        <v>47</v>
      </c>
      <c r="D104" s="42" t="s">
        <v>41</v>
      </c>
      <c r="E104" s="42" t="s">
        <v>39</v>
      </c>
      <c r="F104" s="42" t="s">
        <v>42</v>
      </c>
      <c r="G104" s="42" t="s">
        <v>39</v>
      </c>
      <c r="H104" s="42" t="s">
        <v>68</v>
      </c>
      <c r="I104" s="42" t="s">
        <v>40</v>
      </c>
      <c r="J104" s="158">
        <f>J105+J107+J109+J111</f>
        <v>9845.2999999999993</v>
      </c>
      <c r="K104" s="162"/>
      <c r="L104" s="158">
        <f t="shared" si="8"/>
        <v>0</v>
      </c>
      <c r="M104" s="158">
        <f>M105+M107+M109+M111</f>
        <v>9845.2999999999993</v>
      </c>
      <c r="N104" s="162"/>
    </row>
    <row r="105" spans="1:14" ht="64.5" x14ac:dyDescent="0.25">
      <c r="A105" s="37" t="s">
        <v>174</v>
      </c>
      <c r="B105" s="32">
        <v>650</v>
      </c>
      <c r="C105" s="66" t="s">
        <v>47</v>
      </c>
      <c r="D105" s="66" t="s">
        <v>41</v>
      </c>
      <c r="E105" s="66" t="s">
        <v>170</v>
      </c>
      <c r="F105" s="66" t="s">
        <v>44</v>
      </c>
      <c r="G105" s="66" t="s">
        <v>38</v>
      </c>
      <c r="H105" s="26" t="s">
        <v>79</v>
      </c>
      <c r="I105" s="66" t="s">
        <v>40</v>
      </c>
      <c r="J105" s="161">
        <f>J106</f>
        <v>1292.5999999999999</v>
      </c>
      <c r="K105" s="162"/>
      <c r="L105" s="161">
        <f t="shared" si="8"/>
        <v>0</v>
      </c>
      <c r="M105" s="161">
        <f>M106</f>
        <v>1292.5999999999999</v>
      </c>
      <c r="N105" s="162"/>
    </row>
    <row r="106" spans="1:14" ht="25.5" x14ac:dyDescent="0.25">
      <c r="A106" s="68" t="s">
        <v>65</v>
      </c>
      <c r="B106" s="32">
        <v>650</v>
      </c>
      <c r="C106" s="66" t="s">
        <v>47</v>
      </c>
      <c r="D106" s="66" t="s">
        <v>41</v>
      </c>
      <c r="E106" s="66" t="s">
        <v>170</v>
      </c>
      <c r="F106" s="66" t="s">
        <v>44</v>
      </c>
      <c r="G106" s="66" t="s">
        <v>38</v>
      </c>
      <c r="H106" s="26" t="s">
        <v>79</v>
      </c>
      <c r="I106" s="66" t="s">
        <v>52</v>
      </c>
      <c r="J106" s="161">
        <v>1292.5999999999999</v>
      </c>
      <c r="K106" s="162"/>
      <c r="L106" s="161">
        <f t="shared" si="8"/>
        <v>0</v>
      </c>
      <c r="M106" s="161">
        <v>1292.5999999999999</v>
      </c>
      <c r="N106" s="162"/>
    </row>
    <row r="107" spans="1:14" ht="23.25" x14ac:dyDescent="0.25">
      <c r="A107" s="75" t="s">
        <v>171</v>
      </c>
      <c r="B107" s="32">
        <v>650</v>
      </c>
      <c r="C107" s="80" t="s">
        <v>47</v>
      </c>
      <c r="D107" s="26" t="s">
        <v>41</v>
      </c>
      <c r="E107" s="26" t="s">
        <v>170</v>
      </c>
      <c r="F107" s="26" t="s">
        <v>58</v>
      </c>
      <c r="G107" s="80" t="s">
        <v>38</v>
      </c>
      <c r="H107" s="80" t="s">
        <v>172</v>
      </c>
      <c r="I107" s="26" t="s">
        <v>40</v>
      </c>
      <c r="J107" s="161">
        <f>J108</f>
        <v>7949.7</v>
      </c>
      <c r="K107" s="162"/>
      <c r="L107" s="161">
        <f t="shared" si="8"/>
        <v>0</v>
      </c>
      <c r="M107" s="161">
        <f>M108</f>
        <v>7949.7</v>
      </c>
      <c r="N107" s="162"/>
    </row>
    <row r="108" spans="1:14" ht="39" x14ac:dyDescent="0.25">
      <c r="A108" s="75" t="s">
        <v>112</v>
      </c>
      <c r="B108" s="32">
        <v>650</v>
      </c>
      <c r="C108" s="66" t="s">
        <v>47</v>
      </c>
      <c r="D108" s="66" t="s">
        <v>41</v>
      </c>
      <c r="E108" s="66" t="s">
        <v>170</v>
      </c>
      <c r="F108" s="26" t="s">
        <v>58</v>
      </c>
      <c r="G108" s="80" t="s">
        <v>38</v>
      </c>
      <c r="H108" s="80" t="s">
        <v>172</v>
      </c>
      <c r="I108" s="66" t="s">
        <v>97</v>
      </c>
      <c r="J108" s="161">
        <v>7949.7</v>
      </c>
      <c r="K108" s="162"/>
      <c r="L108" s="161">
        <f t="shared" si="8"/>
        <v>0</v>
      </c>
      <c r="M108" s="161">
        <v>7949.7</v>
      </c>
      <c r="N108" s="162"/>
    </row>
    <row r="109" spans="1:14" ht="26.25" x14ac:dyDescent="0.25">
      <c r="A109" s="49" t="s">
        <v>128</v>
      </c>
      <c r="B109" s="32">
        <v>650</v>
      </c>
      <c r="C109" s="44" t="s">
        <v>47</v>
      </c>
      <c r="D109" s="29" t="s">
        <v>41</v>
      </c>
      <c r="E109" s="25" t="s">
        <v>170</v>
      </c>
      <c r="F109" s="26" t="s">
        <v>53</v>
      </c>
      <c r="G109" s="26" t="s">
        <v>41</v>
      </c>
      <c r="H109" s="26" t="s">
        <v>79</v>
      </c>
      <c r="I109" s="29" t="s">
        <v>40</v>
      </c>
      <c r="J109" s="161">
        <f>J110</f>
        <v>153</v>
      </c>
      <c r="K109" s="162"/>
      <c r="L109" s="161">
        <f t="shared" si="8"/>
        <v>0</v>
      </c>
      <c r="M109" s="161">
        <f>M110</f>
        <v>153</v>
      </c>
      <c r="N109" s="162"/>
    </row>
    <row r="110" spans="1:14" ht="25.5" x14ac:dyDescent="0.25">
      <c r="A110" s="68" t="s">
        <v>65</v>
      </c>
      <c r="B110" s="32">
        <v>650</v>
      </c>
      <c r="C110" s="80" t="s">
        <v>47</v>
      </c>
      <c r="D110" s="26" t="s">
        <v>41</v>
      </c>
      <c r="E110" s="26" t="s">
        <v>170</v>
      </c>
      <c r="F110" s="26" t="s">
        <v>53</v>
      </c>
      <c r="G110" s="26" t="s">
        <v>41</v>
      </c>
      <c r="H110" s="26" t="s">
        <v>79</v>
      </c>
      <c r="I110" s="66" t="s">
        <v>52</v>
      </c>
      <c r="J110" s="161">
        <v>153</v>
      </c>
      <c r="K110" s="162"/>
      <c r="L110" s="161">
        <f t="shared" si="8"/>
        <v>0</v>
      </c>
      <c r="M110" s="161">
        <v>153</v>
      </c>
      <c r="N110" s="162"/>
    </row>
    <row r="111" spans="1:14" s="129" customFormat="1" ht="26.25" x14ac:dyDescent="0.25">
      <c r="A111" s="49" t="s">
        <v>128</v>
      </c>
      <c r="B111" s="32">
        <v>650</v>
      </c>
      <c r="C111" s="80" t="s">
        <v>47</v>
      </c>
      <c r="D111" s="26" t="s">
        <v>41</v>
      </c>
      <c r="E111" s="26" t="s">
        <v>170</v>
      </c>
      <c r="F111" s="26" t="s">
        <v>53</v>
      </c>
      <c r="G111" s="26" t="s">
        <v>43</v>
      </c>
      <c r="H111" s="26" t="s">
        <v>79</v>
      </c>
      <c r="I111" s="66" t="s">
        <v>40</v>
      </c>
      <c r="J111" s="161">
        <f>J112</f>
        <v>450</v>
      </c>
      <c r="K111" s="162"/>
      <c r="L111" s="161">
        <f t="shared" si="8"/>
        <v>0</v>
      </c>
      <c r="M111" s="161">
        <f>M112</f>
        <v>450</v>
      </c>
      <c r="N111" s="162"/>
    </row>
    <row r="112" spans="1:14" s="129" customFormat="1" ht="25.5" x14ac:dyDescent="0.25">
      <c r="A112" s="68" t="s">
        <v>65</v>
      </c>
      <c r="B112" s="32">
        <v>650</v>
      </c>
      <c r="C112" s="80" t="s">
        <v>47</v>
      </c>
      <c r="D112" s="26" t="s">
        <v>41</v>
      </c>
      <c r="E112" s="26" t="s">
        <v>170</v>
      </c>
      <c r="F112" s="26" t="s">
        <v>53</v>
      </c>
      <c r="G112" s="26" t="s">
        <v>43</v>
      </c>
      <c r="H112" s="26" t="s">
        <v>79</v>
      </c>
      <c r="I112" s="66" t="s">
        <v>52</v>
      </c>
      <c r="J112" s="161">
        <v>450</v>
      </c>
      <c r="K112" s="162"/>
      <c r="L112" s="161">
        <f t="shared" si="8"/>
        <v>0</v>
      </c>
      <c r="M112" s="161">
        <v>450</v>
      </c>
      <c r="N112" s="162"/>
    </row>
    <row r="113" spans="1:14" x14ac:dyDescent="0.25">
      <c r="A113" s="69" t="s">
        <v>30</v>
      </c>
      <c r="B113" s="105">
        <v>650</v>
      </c>
      <c r="C113" s="42" t="s">
        <v>47</v>
      </c>
      <c r="D113" s="42" t="s">
        <v>45</v>
      </c>
      <c r="E113" s="42" t="s">
        <v>39</v>
      </c>
      <c r="F113" s="42" t="s">
        <v>42</v>
      </c>
      <c r="G113" s="42" t="s">
        <v>39</v>
      </c>
      <c r="H113" s="42" t="s">
        <v>68</v>
      </c>
      <c r="I113" s="42" t="s">
        <v>40</v>
      </c>
      <c r="J113" s="158">
        <f>J120+J122+J114+J116+J118+J124</f>
        <v>3792.1</v>
      </c>
      <c r="K113" s="162"/>
      <c r="L113" s="158">
        <f t="shared" si="8"/>
        <v>40.100000000000364</v>
      </c>
      <c r="M113" s="158">
        <f>M120+M122+M114+M116+M118+M124</f>
        <v>3832.2000000000003</v>
      </c>
      <c r="N113" s="162"/>
    </row>
    <row r="114" spans="1:14" s="129" customFormat="1" x14ac:dyDescent="0.25">
      <c r="A114" s="142" t="s">
        <v>345</v>
      </c>
      <c r="B114" s="32">
        <v>650</v>
      </c>
      <c r="C114" s="71" t="s">
        <v>47</v>
      </c>
      <c r="D114" s="28" t="s">
        <v>45</v>
      </c>
      <c r="E114" s="71" t="s">
        <v>341</v>
      </c>
      <c r="F114" s="71" t="s">
        <v>44</v>
      </c>
      <c r="G114" s="71" t="s">
        <v>344</v>
      </c>
      <c r="H114" s="71" t="s">
        <v>346</v>
      </c>
      <c r="I114" s="71" t="s">
        <v>40</v>
      </c>
      <c r="J114" s="159">
        <f>J115</f>
        <v>953.6</v>
      </c>
      <c r="K114" s="164"/>
      <c r="L114" s="159">
        <f t="shared" si="8"/>
        <v>0</v>
      </c>
      <c r="M114" s="159">
        <f>M115</f>
        <v>953.6</v>
      </c>
      <c r="N114" s="162"/>
    </row>
    <row r="115" spans="1:14" s="129" customFormat="1" ht="26.25" x14ac:dyDescent="0.25">
      <c r="A115" s="49" t="s">
        <v>65</v>
      </c>
      <c r="B115" s="32">
        <v>650</v>
      </c>
      <c r="C115" s="71" t="s">
        <v>47</v>
      </c>
      <c r="D115" s="28" t="s">
        <v>45</v>
      </c>
      <c r="E115" s="71" t="s">
        <v>341</v>
      </c>
      <c r="F115" s="71" t="s">
        <v>44</v>
      </c>
      <c r="G115" s="71" t="s">
        <v>344</v>
      </c>
      <c r="H115" s="71" t="s">
        <v>346</v>
      </c>
      <c r="I115" s="71" t="s">
        <v>52</v>
      </c>
      <c r="J115" s="159">
        <v>953.6</v>
      </c>
      <c r="K115" s="164"/>
      <c r="L115" s="159">
        <f t="shared" si="8"/>
        <v>0</v>
      </c>
      <c r="M115" s="159">
        <v>953.6</v>
      </c>
      <c r="N115" s="162"/>
    </row>
    <row r="116" spans="1:14" s="129" customFormat="1" ht="25.5" x14ac:dyDescent="0.25">
      <c r="A116" s="142" t="s">
        <v>347</v>
      </c>
      <c r="B116" s="32">
        <v>650</v>
      </c>
      <c r="C116" s="71" t="s">
        <v>47</v>
      </c>
      <c r="D116" s="28" t="s">
        <v>45</v>
      </c>
      <c r="E116" s="71" t="s">
        <v>341</v>
      </c>
      <c r="F116" s="71" t="s">
        <v>44</v>
      </c>
      <c r="G116" s="71" t="s">
        <v>344</v>
      </c>
      <c r="H116" s="71" t="s">
        <v>348</v>
      </c>
      <c r="I116" s="71" t="s">
        <v>40</v>
      </c>
      <c r="J116" s="159">
        <f>J117</f>
        <v>106</v>
      </c>
      <c r="K116" s="164"/>
      <c r="L116" s="159">
        <f t="shared" si="8"/>
        <v>0</v>
      </c>
      <c r="M116" s="159">
        <f>M117</f>
        <v>106</v>
      </c>
      <c r="N116" s="162"/>
    </row>
    <row r="117" spans="1:14" s="129" customFormat="1" ht="26.25" x14ac:dyDescent="0.25">
      <c r="A117" s="49" t="s">
        <v>65</v>
      </c>
      <c r="B117" s="32">
        <v>650</v>
      </c>
      <c r="C117" s="71" t="s">
        <v>47</v>
      </c>
      <c r="D117" s="28" t="s">
        <v>45</v>
      </c>
      <c r="E117" s="71" t="s">
        <v>341</v>
      </c>
      <c r="F117" s="71" t="s">
        <v>44</v>
      </c>
      <c r="G117" s="71" t="s">
        <v>344</v>
      </c>
      <c r="H117" s="71" t="s">
        <v>348</v>
      </c>
      <c r="I117" s="71" t="s">
        <v>52</v>
      </c>
      <c r="J117" s="159">
        <v>106</v>
      </c>
      <c r="K117" s="164"/>
      <c r="L117" s="159">
        <f t="shared" si="8"/>
        <v>0</v>
      </c>
      <c r="M117" s="159">
        <v>106</v>
      </c>
      <c r="N117" s="162"/>
    </row>
    <row r="118" spans="1:14" s="129" customFormat="1" ht="26.25" x14ac:dyDescent="0.25">
      <c r="A118" s="49" t="s">
        <v>128</v>
      </c>
      <c r="B118" s="32">
        <v>650</v>
      </c>
      <c r="C118" s="71" t="s">
        <v>47</v>
      </c>
      <c r="D118" s="28" t="s">
        <v>45</v>
      </c>
      <c r="E118" s="71" t="s">
        <v>341</v>
      </c>
      <c r="F118" s="71" t="s">
        <v>44</v>
      </c>
      <c r="G118" s="71" t="s">
        <v>344</v>
      </c>
      <c r="H118" s="71" t="s">
        <v>79</v>
      </c>
      <c r="I118" s="71" t="s">
        <v>40</v>
      </c>
      <c r="J118" s="159">
        <f>J119</f>
        <v>0.9</v>
      </c>
      <c r="K118" s="164"/>
      <c r="L118" s="159">
        <f t="shared" si="8"/>
        <v>-0.60000000000000009</v>
      </c>
      <c r="M118" s="159">
        <f>M119</f>
        <v>0.3</v>
      </c>
      <c r="N118" s="162"/>
    </row>
    <row r="119" spans="1:14" s="129" customFormat="1" ht="26.25" x14ac:dyDescent="0.25">
      <c r="A119" s="49" t="s">
        <v>65</v>
      </c>
      <c r="B119" s="32">
        <v>650</v>
      </c>
      <c r="C119" s="71" t="s">
        <v>47</v>
      </c>
      <c r="D119" s="28" t="s">
        <v>45</v>
      </c>
      <c r="E119" s="71" t="s">
        <v>341</v>
      </c>
      <c r="F119" s="71" t="s">
        <v>44</v>
      </c>
      <c r="G119" s="71" t="s">
        <v>344</v>
      </c>
      <c r="H119" s="71" t="s">
        <v>79</v>
      </c>
      <c r="I119" s="71" t="s">
        <v>52</v>
      </c>
      <c r="J119" s="159">
        <v>0.9</v>
      </c>
      <c r="K119" s="164"/>
      <c r="L119" s="159">
        <f t="shared" si="8"/>
        <v>-0.60000000000000009</v>
      </c>
      <c r="M119" s="159">
        <v>0.3</v>
      </c>
      <c r="N119" s="162"/>
    </row>
    <row r="120" spans="1:14" ht="26.25" x14ac:dyDescent="0.25">
      <c r="A120" s="49" t="s">
        <v>128</v>
      </c>
      <c r="B120" s="32">
        <v>650</v>
      </c>
      <c r="C120" s="71" t="s">
        <v>47</v>
      </c>
      <c r="D120" s="28" t="s">
        <v>45</v>
      </c>
      <c r="E120" s="28" t="s">
        <v>139</v>
      </c>
      <c r="F120" s="28" t="s">
        <v>42</v>
      </c>
      <c r="G120" s="28" t="s">
        <v>38</v>
      </c>
      <c r="H120" s="28" t="s">
        <v>79</v>
      </c>
      <c r="I120" s="71" t="s">
        <v>40</v>
      </c>
      <c r="J120" s="159">
        <f>J121</f>
        <v>500</v>
      </c>
      <c r="K120" s="162"/>
      <c r="L120" s="159">
        <f t="shared" si="8"/>
        <v>-50</v>
      </c>
      <c r="M120" s="159">
        <f>M121</f>
        <v>450</v>
      </c>
      <c r="N120" s="162"/>
    </row>
    <row r="121" spans="1:14" ht="26.25" x14ac:dyDescent="0.25">
      <c r="A121" s="49" t="s">
        <v>65</v>
      </c>
      <c r="B121" s="32">
        <v>650</v>
      </c>
      <c r="C121" s="71" t="s">
        <v>47</v>
      </c>
      <c r="D121" s="28" t="s">
        <v>45</v>
      </c>
      <c r="E121" s="28" t="s">
        <v>139</v>
      </c>
      <c r="F121" s="28" t="s">
        <v>42</v>
      </c>
      <c r="G121" s="28" t="s">
        <v>38</v>
      </c>
      <c r="H121" s="28" t="s">
        <v>79</v>
      </c>
      <c r="I121" s="71" t="s">
        <v>52</v>
      </c>
      <c r="J121" s="159">
        <v>500</v>
      </c>
      <c r="K121" s="162"/>
      <c r="L121" s="159">
        <f t="shared" si="8"/>
        <v>-50</v>
      </c>
      <c r="M121" s="159">
        <v>450</v>
      </c>
      <c r="N121" s="162"/>
    </row>
    <row r="122" spans="1:14" ht="26.25" x14ac:dyDescent="0.25">
      <c r="A122" s="49" t="s">
        <v>128</v>
      </c>
      <c r="B122" s="32">
        <v>650</v>
      </c>
      <c r="C122" s="71" t="s">
        <v>47</v>
      </c>
      <c r="D122" s="28" t="s">
        <v>45</v>
      </c>
      <c r="E122" s="28" t="s">
        <v>139</v>
      </c>
      <c r="F122" s="28" t="s">
        <v>42</v>
      </c>
      <c r="G122" s="28" t="s">
        <v>41</v>
      </c>
      <c r="H122" s="28" t="s">
        <v>79</v>
      </c>
      <c r="I122" s="28" t="s">
        <v>40</v>
      </c>
      <c r="J122" s="159">
        <f>J123</f>
        <v>2031.6</v>
      </c>
      <c r="K122" s="162"/>
      <c r="L122" s="159">
        <f t="shared" si="8"/>
        <v>90.700000000000273</v>
      </c>
      <c r="M122" s="159">
        <f>M123</f>
        <v>2122.3000000000002</v>
      </c>
      <c r="N122" s="162"/>
    </row>
    <row r="123" spans="1:14" ht="26.25" x14ac:dyDescent="0.25">
      <c r="A123" s="49" t="s">
        <v>65</v>
      </c>
      <c r="B123" s="32">
        <v>650</v>
      </c>
      <c r="C123" s="71" t="s">
        <v>47</v>
      </c>
      <c r="D123" s="28" t="s">
        <v>45</v>
      </c>
      <c r="E123" s="28" t="s">
        <v>139</v>
      </c>
      <c r="F123" s="28" t="s">
        <v>42</v>
      </c>
      <c r="G123" s="28" t="s">
        <v>41</v>
      </c>
      <c r="H123" s="28" t="s">
        <v>79</v>
      </c>
      <c r="I123" s="28" t="s">
        <v>52</v>
      </c>
      <c r="J123" s="159">
        <v>2031.6</v>
      </c>
      <c r="K123" s="162"/>
      <c r="L123" s="159">
        <f t="shared" si="8"/>
        <v>90.700000000000273</v>
      </c>
      <c r="M123" s="159">
        <v>2122.3000000000002</v>
      </c>
      <c r="N123" s="162"/>
    </row>
    <row r="124" spans="1:14" s="129" customFormat="1" ht="26.25" x14ac:dyDescent="0.25">
      <c r="A124" s="49" t="s">
        <v>359</v>
      </c>
      <c r="B124" s="32">
        <v>650</v>
      </c>
      <c r="C124" s="71" t="s">
        <v>47</v>
      </c>
      <c r="D124" s="71" t="s">
        <v>45</v>
      </c>
      <c r="E124" s="28" t="s">
        <v>143</v>
      </c>
      <c r="F124" s="28" t="s">
        <v>42</v>
      </c>
      <c r="G124" s="28" t="s">
        <v>41</v>
      </c>
      <c r="H124" s="28" t="s">
        <v>360</v>
      </c>
      <c r="I124" s="28" t="s">
        <v>40</v>
      </c>
      <c r="J124" s="159">
        <f>J125</f>
        <v>200</v>
      </c>
      <c r="K124" s="162"/>
      <c r="L124" s="159">
        <f t="shared" si="8"/>
        <v>0</v>
      </c>
      <c r="M124" s="159">
        <f>M125</f>
        <v>200</v>
      </c>
      <c r="N124" s="162"/>
    </row>
    <row r="125" spans="1:14" s="129" customFormat="1" ht="26.25" x14ac:dyDescent="0.25">
      <c r="A125" s="49" t="s">
        <v>65</v>
      </c>
      <c r="B125" s="32">
        <v>650</v>
      </c>
      <c r="C125" s="71" t="s">
        <v>47</v>
      </c>
      <c r="D125" s="71" t="s">
        <v>45</v>
      </c>
      <c r="E125" s="28" t="s">
        <v>143</v>
      </c>
      <c r="F125" s="28" t="s">
        <v>42</v>
      </c>
      <c r="G125" s="28" t="s">
        <v>41</v>
      </c>
      <c r="H125" s="28" t="s">
        <v>360</v>
      </c>
      <c r="I125" s="28" t="s">
        <v>52</v>
      </c>
      <c r="J125" s="159">
        <v>200</v>
      </c>
      <c r="K125" s="162"/>
      <c r="L125" s="159">
        <f t="shared" si="8"/>
        <v>0</v>
      </c>
      <c r="M125" s="159">
        <v>200</v>
      </c>
      <c r="N125" s="162"/>
    </row>
    <row r="126" spans="1:14" x14ac:dyDescent="0.25">
      <c r="A126" s="82" t="s">
        <v>188</v>
      </c>
      <c r="B126" s="110">
        <v>650</v>
      </c>
      <c r="C126" s="83" t="s">
        <v>100</v>
      </c>
      <c r="D126" s="83" t="s">
        <v>39</v>
      </c>
      <c r="E126" s="83" t="s">
        <v>39</v>
      </c>
      <c r="F126" s="83" t="s">
        <v>42</v>
      </c>
      <c r="G126" s="83" t="s">
        <v>39</v>
      </c>
      <c r="H126" s="83" t="s">
        <v>68</v>
      </c>
      <c r="I126" s="83" t="s">
        <v>40</v>
      </c>
      <c r="J126" s="157">
        <f t="shared" ref="J126:N128" si="9">J127</f>
        <v>31.7</v>
      </c>
      <c r="K126" s="157">
        <f t="shared" si="9"/>
        <v>4.3</v>
      </c>
      <c r="L126" s="157">
        <f t="shared" si="8"/>
        <v>0</v>
      </c>
      <c r="M126" s="157">
        <f t="shared" si="9"/>
        <v>31.7</v>
      </c>
      <c r="N126" s="157">
        <f t="shared" si="9"/>
        <v>4.3</v>
      </c>
    </row>
    <row r="127" spans="1:14" x14ac:dyDescent="0.25">
      <c r="A127" s="84" t="s">
        <v>189</v>
      </c>
      <c r="B127" s="111">
        <v>650</v>
      </c>
      <c r="C127" s="85" t="s">
        <v>100</v>
      </c>
      <c r="D127" s="85" t="s">
        <v>47</v>
      </c>
      <c r="E127" s="85" t="s">
        <v>39</v>
      </c>
      <c r="F127" s="85" t="s">
        <v>42</v>
      </c>
      <c r="G127" s="85" t="s">
        <v>39</v>
      </c>
      <c r="H127" s="85" t="s">
        <v>68</v>
      </c>
      <c r="I127" s="85" t="s">
        <v>40</v>
      </c>
      <c r="J127" s="158">
        <f>J128+J130</f>
        <v>31.7</v>
      </c>
      <c r="K127" s="158">
        <f>K128</f>
        <v>4.3</v>
      </c>
      <c r="L127" s="158">
        <f t="shared" si="8"/>
        <v>0</v>
      </c>
      <c r="M127" s="158">
        <f>M128+M130</f>
        <v>31.7</v>
      </c>
      <c r="N127" s="158">
        <f>N128</f>
        <v>4.3</v>
      </c>
    </row>
    <row r="128" spans="1:14" ht="39" x14ac:dyDescent="0.25">
      <c r="A128" s="49" t="s">
        <v>190</v>
      </c>
      <c r="B128" s="32">
        <v>650</v>
      </c>
      <c r="C128" s="71" t="s">
        <v>100</v>
      </c>
      <c r="D128" s="71" t="s">
        <v>47</v>
      </c>
      <c r="E128" s="28" t="s">
        <v>139</v>
      </c>
      <c r="F128" s="28" t="s">
        <v>42</v>
      </c>
      <c r="G128" s="28" t="s">
        <v>38</v>
      </c>
      <c r="H128" s="71" t="s">
        <v>191</v>
      </c>
      <c r="I128" s="71" t="s">
        <v>40</v>
      </c>
      <c r="J128" s="159">
        <f t="shared" si="9"/>
        <v>4.3</v>
      </c>
      <c r="K128" s="159">
        <f t="shared" si="9"/>
        <v>4.3</v>
      </c>
      <c r="L128" s="159">
        <f t="shared" si="8"/>
        <v>0</v>
      </c>
      <c r="M128" s="159">
        <f t="shared" si="9"/>
        <v>4.3</v>
      </c>
      <c r="N128" s="159">
        <f t="shared" si="9"/>
        <v>4.3</v>
      </c>
    </row>
    <row r="129" spans="1:14" ht="26.25" x14ac:dyDescent="0.25">
      <c r="A129" s="37" t="s">
        <v>65</v>
      </c>
      <c r="B129" s="32">
        <v>650</v>
      </c>
      <c r="C129" s="71" t="s">
        <v>100</v>
      </c>
      <c r="D129" s="71" t="s">
        <v>47</v>
      </c>
      <c r="E129" s="28" t="s">
        <v>139</v>
      </c>
      <c r="F129" s="28" t="s">
        <v>42</v>
      </c>
      <c r="G129" s="28" t="s">
        <v>38</v>
      </c>
      <c r="H129" s="71" t="s">
        <v>191</v>
      </c>
      <c r="I129" s="71" t="s">
        <v>52</v>
      </c>
      <c r="J129" s="159">
        <v>4.3</v>
      </c>
      <c r="K129" s="159">
        <v>4.3</v>
      </c>
      <c r="L129" s="159">
        <f t="shared" si="8"/>
        <v>0</v>
      </c>
      <c r="M129" s="159">
        <v>4.3</v>
      </c>
      <c r="N129" s="159">
        <v>4.3</v>
      </c>
    </row>
    <row r="130" spans="1:14" s="129" customFormat="1" ht="26.25" x14ac:dyDescent="0.25">
      <c r="A130" s="49" t="s">
        <v>128</v>
      </c>
      <c r="B130" s="32">
        <v>650</v>
      </c>
      <c r="C130" s="71" t="s">
        <v>100</v>
      </c>
      <c r="D130" s="71" t="s">
        <v>47</v>
      </c>
      <c r="E130" s="28" t="s">
        <v>170</v>
      </c>
      <c r="F130" s="28" t="s">
        <v>53</v>
      </c>
      <c r="G130" s="28" t="s">
        <v>43</v>
      </c>
      <c r="H130" s="71" t="s">
        <v>79</v>
      </c>
      <c r="I130" s="71" t="s">
        <v>40</v>
      </c>
      <c r="J130" s="159">
        <f>J131</f>
        <v>27.4</v>
      </c>
      <c r="K130" s="159"/>
      <c r="L130" s="159">
        <f t="shared" si="8"/>
        <v>0</v>
      </c>
      <c r="M130" s="159">
        <f>M131</f>
        <v>27.4</v>
      </c>
      <c r="N130" s="159"/>
    </row>
    <row r="131" spans="1:14" s="129" customFormat="1" ht="26.25" x14ac:dyDescent="0.25">
      <c r="A131" s="37" t="s">
        <v>65</v>
      </c>
      <c r="B131" s="32">
        <v>650</v>
      </c>
      <c r="C131" s="71" t="s">
        <v>100</v>
      </c>
      <c r="D131" s="71" t="s">
        <v>47</v>
      </c>
      <c r="E131" s="25" t="s">
        <v>170</v>
      </c>
      <c r="F131" s="26" t="s">
        <v>53</v>
      </c>
      <c r="G131" s="26" t="s">
        <v>43</v>
      </c>
      <c r="H131" s="26" t="s">
        <v>79</v>
      </c>
      <c r="I131" s="28" t="s">
        <v>52</v>
      </c>
      <c r="J131" s="159">
        <v>27.4</v>
      </c>
      <c r="K131" s="159"/>
      <c r="L131" s="159">
        <f t="shared" si="8"/>
        <v>0</v>
      </c>
      <c r="M131" s="159">
        <v>27.4</v>
      </c>
      <c r="N131" s="159"/>
    </row>
    <row r="132" spans="1:14" x14ac:dyDescent="0.25">
      <c r="A132" s="82" t="s">
        <v>130</v>
      </c>
      <c r="B132" s="107">
        <v>650</v>
      </c>
      <c r="C132" s="83" t="s">
        <v>48</v>
      </c>
      <c r="D132" s="30" t="s">
        <v>39</v>
      </c>
      <c r="E132" s="30" t="s">
        <v>39</v>
      </c>
      <c r="F132" s="30" t="s">
        <v>42</v>
      </c>
      <c r="G132" s="30" t="s">
        <v>39</v>
      </c>
      <c r="H132" s="30" t="s">
        <v>68</v>
      </c>
      <c r="I132" s="30" t="s">
        <v>40</v>
      </c>
      <c r="J132" s="157">
        <f t="shared" ref="J132" si="10">J133</f>
        <v>100</v>
      </c>
      <c r="K132" s="162"/>
      <c r="L132" s="157">
        <f t="shared" si="8"/>
        <v>17.5</v>
      </c>
      <c r="M132" s="157">
        <f t="shared" ref="M132" si="11">M133</f>
        <v>117.5</v>
      </c>
      <c r="N132" s="162"/>
    </row>
    <row r="133" spans="1:14" x14ac:dyDescent="0.25">
      <c r="A133" s="84" t="s">
        <v>131</v>
      </c>
      <c r="B133" s="105">
        <v>650</v>
      </c>
      <c r="C133" s="85" t="s">
        <v>48</v>
      </c>
      <c r="D133" s="31" t="s">
        <v>38</v>
      </c>
      <c r="E133" s="31" t="s">
        <v>39</v>
      </c>
      <c r="F133" s="31" t="s">
        <v>42</v>
      </c>
      <c r="G133" s="31" t="s">
        <v>39</v>
      </c>
      <c r="H133" s="31" t="s">
        <v>68</v>
      </c>
      <c r="I133" s="31" t="s">
        <v>40</v>
      </c>
      <c r="J133" s="158">
        <f>J134</f>
        <v>100</v>
      </c>
      <c r="K133" s="162"/>
      <c r="L133" s="158">
        <f t="shared" si="8"/>
        <v>17.5</v>
      </c>
      <c r="M133" s="158">
        <f>M134</f>
        <v>117.5</v>
      </c>
      <c r="N133" s="162"/>
    </row>
    <row r="134" spans="1:14" x14ac:dyDescent="0.25">
      <c r="A134" s="37" t="s">
        <v>133</v>
      </c>
      <c r="B134" s="32">
        <v>650</v>
      </c>
      <c r="C134" s="71" t="s">
        <v>48</v>
      </c>
      <c r="D134" s="28" t="s">
        <v>38</v>
      </c>
      <c r="E134" s="28" t="s">
        <v>177</v>
      </c>
      <c r="F134" s="28" t="s">
        <v>42</v>
      </c>
      <c r="G134" s="28" t="s">
        <v>38</v>
      </c>
      <c r="H134" s="28" t="s">
        <v>86</v>
      </c>
      <c r="I134" s="28" t="s">
        <v>40</v>
      </c>
      <c r="J134" s="159">
        <f>J135</f>
        <v>100</v>
      </c>
      <c r="K134" s="162"/>
      <c r="L134" s="159">
        <f t="shared" si="8"/>
        <v>17.5</v>
      </c>
      <c r="M134" s="159">
        <f>M135</f>
        <v>117.5</v>
      </c>
      <c r="N134" s="162"/>
    </row>
    <row r="135" spans="1:14" ht="26.25" x14ac:dyDescent="0.25">
      <c r="A135" s="49" t="s">
        <v>65</v>
      </c>
      <c r="B135" s="32">
        <v>650</v>
      </c>
      <c r="C135" s="71" t="s">
        <v>48</v>
      </c>
      <c r="D135" s="28" t="s">
        <v>38</v>
      </c>
      <c r="E135" s="28" t="s">
        <v>177</v>
      </c>
      <c r="F135" s="28" t="s">
        <v>42</v>
      </c>
      <c r="G135" s="28" t="s">
        <v>38</v>
      </c>
      <c r="H135" s="28" t="s">
        <v>86</v>
      </c>
      <c r="I135" s="28" t="s">
        <v>52</v>
      </c>
      <c r="J135" s="159">
        <v>100</v>
      </c>
      <c r="K135" s="162"/>
      <c r="L135" s="159">
        <f t="shared" si="8"/>
        <v>17.5</v>
      </c>
      <c r="M135" s="159">
        <v>117.5</v>
      </c>
      <c r="N135" s="162"/>
    </row>
    <row r="136" spans="1:14" x14ac:dyDescent="0.25">
      <c r="A136" s="106" t="s">
        <v>31</v>
      </c>
      <c r="B136" s="107">
        <v>650</v>
      </c>
      <c r="C136" s="40" t="s">
        <v>80</v>
      </c>
      <c r="D136" s="40" t="s">
        <v>39</v>
      </c>
      <c r="E136" s="40" t="s">
        <v>39</v>
      </c>
      <c r="F136" s="40" t="s">
        <v>42</v>
      </c>
      <c r="G136" s="40" t="s">
        <v>39</v>
      </c>
      <c r="H136" s="40" t="s">
        <v>68</v>
      </c>
      <c r="I136" s="40" t="s">
        <v>40</v>
      </c>
      <c r="J136" s="157">
        <f>J137</f>
        <v>300</v>
      </c>
      <c r="K136" s="162"/>
      <c r="L136" s="157">
        <f t="shared" si="8"/>
        <v>0</v>
      </c>
      <c r="M136" s="157">
        <f>M137</f>
        <v>300</v>
      </c>
      <c r="N136" s="162"/>
    </row>
    <row r="137" spans="1:14" x14ac:dyDescent="0.25">
      <c r="A137" s="84" t="s">
        <v>32</v>
      </c>
      <c r="B137" s="105">
        <v>650</v>
      </c>
      <c r="C137" s="42" t="s">
        <v>80</v>
      </c>
      <c r="D137" s="42" t="s">
        <v>38</v>
      </c>
      <c r="E137" s="42" t="s">
        <v>39</v>
      </c>
      <c r="F137" s="42" t="s">
        <v>42</v>
      </c>
      <c r="G137" s="42" t="s">
        <v>39</v>
      </c>
      <c r="H137" s="42" t="s">
        <v>68</v>
      </c>
      <c r="I137" s="42" t="s">
        <v>40</v>
      </c>
      <c r="J137" s="158">
        <f>J138</f>
        <v>300</v>
      </c>
      <c r="K137" s="162"/>
      <c r="L137" s="158">
        <f t="shared" si="8"/>
        <v>0</v>
      </c>
      <c r="M137" s="158">
        <f>M138</f>
        <v>300</v>
      </c>
      <c r="N137" s="162"/>
    </row>
    <row r="138" spans="1:14" x14ac:dyDescent="0.25">
      <c r="A138" s="37" t="s">
        <v>16</v>
      </c>
      <c r="B138" s="32">
        <v>650</v>
      </c>
      <c r="C138" s="44" t="s">
        <v>80</v>
      </c>
      <c r="D138" s="44" t="s">
        <v>38</v>
      </c>
      <c r="E138" s="44" t="s">
        <v>143</v>
      </c>
      <c r="F138" s="44" t="s">
        <v>42</v>
      </c>
      <c r="G138" s="44" t="s">
        <v>45</v>
      </c>
      <c r="H138" s="44" t="s">
        <v>86</v>
      </c>
      <c r="I138" s="44" t="s">
        <v>40</v>
      </c>
      <c r="J138" s="159">
        <f>J139</f>
        <v>300</v>
      </c>
      <c r="K138" s="162"/>
      <c r="L138" s="159">
        <f t="shared" si="8"/>
        <v>0</v>
      </c>
      <c r="M138" s="159">
        <f>M139</f>
        <v>300</v>
      </c>
      <c r="N138" s="162"/>
    </row>
    <row r="139" spans="1:14" x14ac:dyDescent="0.25">
      <c r="A139" s="37" t="s">
        <v>192</v>
      </c>
      <c r="B139" s="32">
        <v>650</v>
      </c>
      <c r="C139" s="44" t="s">
        <v>80</v>
      </c>
      <c r="D139" s="44" t="s">
        <v>38</v>
      </c>
      <c r="E139" s="44" t="s">
        <v>143</v>
      </c>
      <c r="F139" s="44" t="s">
        <v>42</v>
      </c>
      <c r="G139" s="44" t="s">
        <v>45</v>
      </c>
      <c r="H139" s="44" t="s">
        <v>86</v>
      </c>
      <c r="I139" s="44" t="s">
        <v>193</v>
      </c>
      <c r="J139" s="159">
        <v>300</v>
      </c>
      <c r="K139" s="162"/>
      <c r="L139" s="159">
        <f t="shared" si="8"/>
        <v>0</v>
      </c>
      <c r="M139" s="159">
        <v>300</v>
      </c>
      <c r="N139" s="162"/>
    </row>
    <row r="140" spans="1:14" x14ac:dyDescent="0.25">
      <c r="A140" s="109" t="s">
        <v>35</v>
      </c>
      <c r="B140" s="32"/>
      <c r="C140" s="87"/>
      <c r="D140" s="87"/>
      <c r="E140" s="44"/>
      <c r="F140" s="44"/>
      <c r="G140" s="44"/>
      <c r="H140" s="44"/>
      <c r="I140" s="87"/>
      <c r="J140" s="158">
        <f>J12+J43+J47+J59+J96+J136+J132+J126</f>
        <v>81224.499999999985</v>
      </c>
      <c r="K140" s="158">
        <f>K12+K43+K47+K59+K96+K136+K132+K126</f>
        <v>548.69999999999993</v>
      </c>
      <c r="L140" s="158">
        <f t="shared" si="8"/>
        <v>-2216.9999999999854</v>
      </c>
      <c r="M140" s="158">
        <f>M12+M43+M47+M59+M96+M136+M132+M126</f>
        <v>79007.5</v>
      </c>
      <c r="N140" s="158">
        <f>N12+N43+N47+N59+N96+N136+N132+N126</f>
        <v>548.69999999999993</v>
      </c>
    </row>
    <row r="141" spans="1:14" x14ac:dyDescent="0.25">
      <c r="M141" s="27"/>
    </row>
    <row r="142" spans="1:14" x14ac:dyDescent="0.25">
      <c r="M142" s="27"/>
    </row>
  </sheetData>
  <autoFilter ref="A10:N140"/>
  <mergeCells count="16">
    <mergeCell ref="M1:N1"/>
    <mergeCell ref="N8:N9"/>
    <mergeCell ref="B8:B9"/>
    <mergeCell ref="A7:N7"/>
    <mergeCell ref="A2:A4"/>
    <mergeCell ref="M8:M9"/>
    <mergeCell ref="A8:A9"/>
    <mergeCell ref="C8:C9"/>
    <mergeCell ref="D8:D9"/>
    <mergeCell ref="E8:H8"/>
    <mergeCell ref="I8:I9"/>
    <mergeCell ref="G2:N4"/>
    <mergeCell ref="A5:N5"/>
    <mergeCell ref="J8:J9"/>
    <mergeCell ref="K8:K9"/>
    <mergeCell ref="L8:L9"/>
  </mergeCells>
  <pageMargins left="0.7" right="0.7" top="0.75" bottom="0.75" header="0.3" footer="0.3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workbookViewId="0">
      <selection activeCell="C27" sqref="C27"/>
    </sheetView>
  </sheetViews>
  <sheetFormatPr defaultRowHeight="15" x14ac:dyDescent="0.25"/>
  <cols>
    <col min="1" max="1" width="6.28515625" customWidth="1"/>
    <col min="2" max="2" width="72.28515625" customWidth="1"/>
    <col min="3" max="3" width="23.7109375" customWidth="1"/>
  </cols>
  <sheetData>
    <row r="1" spans="1:3" x14ac:dyDescent="0.25">
      <c r="A1" s="115"/>
      <c r="B1" s="115"/>
      <c r="C1" s="127" t="s">
        <v>337</v>
      </c>
    </row>
    <row r="2" spans="1:3" ht="90" x14ac:dyDescent="0.25">
      <c r="A2" s="115"/>
      <c r="B2" s="115"/>
      <c r="C2" s="127" t="s">
        <v>282</v>
      </c>
    </row>
    <row r="3" spans="1:3" ht="18.75" x14ac:dyDescent="0.25">
      <c r="A3" s="128"/>
      <c r="B3" s="115"/>
      <c r="C3" s="115"/>
    </row>
    <row r="4" spans="1:3" ht="43.5" customHeight="1" x14ac:dyDescent="0.25">
      <c r="A4" s="190" t="s">
        <v>283</v>
      </c>
      <c r="B4" s="182"/>
      <c r="C4" s="191"/>
    </row>
    <row r="5" spans="1:3" ht="18.75" x14ac:dyDescent="0.25">
      <c r="A5" s="128" t="s">
        <v>284</v>
      </c>
      <c r="B5" s="115"/>
      <c r="C5" s="115"/>
    </row>
    <row r="6" spans="1:3" x14ac:dyDescent="0.25">
      <c r="A6" s="192"/>
      <c r="B6" s="191"/>
      <c r="C6" s="130" t="s">
        <v>0</v>
      </c>
    </row>
    <row r="7" spans="1:3" ht="15.75" x14ac:dyDescent="0.25">
      <c r="A7" s="131" t="s">
        <v>285</v>
      </c>
      <c r="B7" s="131" t="s">
        <v>286</v>
      </c>
      <c r="C7" s="131" t="s">
        <v>287</v>
      </c>
    </row>
    <row r="8" spans="1:3" ht="15.75" x14ac:dyDescent="0.25">
      <c r="A8" s="132">
        <v>1</v>
      </c>
      <c r="B8" s="132">
        <v>2</v>
      </c>
      <c r="C8" s="132">
        <v>3</v>
      </c>
    </row>
    <row r="9" spans="1:3" ht="15.75" x14ac:dyDescent="0.25">
      <c r="A9" s="132">
        <v>1</v>
      </c>
      <c r="B9" s="133" t="s">
        <v>288</v>
      </c>
      <c r="C9" s="134">
        <v>361.6</v>
      </c>
    </row>
    <row r="10" spans="1:3" ht="31.5" x14ac:dyDescent="0.25">
      <c r="A10" s="132">
        <v>2</v>
      </c>
      <c r="B10" s="135" t="s">
        <v>289</v>
      </c>
      <c r="C10" s="134">
        <v>0</v>
      </c>
    </row>
    <row r="11" spans="1:3" ht="110.25" x14ac:dyDescent="0.25">
      <c r="A11" s="132" t="s">
        <v>290</v>
      </c>
      <c r="B11" s="135" t="s">
        <v>291</v>
      </c>
      <c r="C11" s="134">
        <f>3046.3+1400+4500</f>
        <v>8946.2999999999993</v>
      </c>
    </row>
    <row r="12" spans="1:3" ht="47.25" x14ac:dyDescent="0.25">
      <c r="A12" s="132" t="s">
        <v>292</v>
      </c>
      <c r="B12" s="135" t="s">
        <v>293</v>
      </c>
      <c r="C12" s="134">
        <v>0</v>
      </c>
    </row>
    <row r="13" spans="1:3" ht="110.25" x14ac:dyDescent="0.25">
      <c r="A13" s="132" t="s">
        <v>294</v>
      </c>
      <c r="B13" s="135" t="s">
        <v>295</v>
      </c>
      <c r="C13" s="134">
        <f>10-10</f>
        <v>0</v>
      </c>
    </row>
    <row r="14" spans="1:3" ht="47.25" x14ac:dyDescent="0.25">
      <c r="A14" s="132" t="s">
        <v>296</v>
      </c>
      <c r="B14" s="135" t="s">
        <v>297</v>
      </c>
      <c r="C14" s="134">
        <v>0</v>
      </c>
    </row>
    <row r="15" spans="1:3" ht="31.5" x14ac:dyDescent="0.25">
      <c r="A15" s="132" t="s">
        <v>298</v>
      </c>
      <c r="B15" s="135" t="s">
        <v>299</v>
      </c>
      <c r="C15" s="134">
        <v>0</v>
      </c>
    </row>
    <row r="16" spans="1:3" ht="47.25" x14ac:dyDescent="0.25">
      <c r="A16" s="132" t="s">
        <v>300</v>
      </c>
      <c r="B16" s="135" t="s">
        <v>301</v>
      </c>
      <c r="C16" s="134">
        <v>0</v>
      </c>
    </row>
    <row r="17" spans="1:3" ht="31.5" x14ac:dyDescent="0.25">
      <c r="A17" s="132" t="s">
        <v>302</v>
      </c>
      <c r="B17" s="135" t="s">
        <v>303</v>
      </c>
      <c r="C17" s="134">
        <v>0</v>
      </c>
    </row>
    <row r="18" spans="1:3" ht="47.25" x14ac:dyDescent="0.25">
      <c r="A18" s="132" t="s">
        <v>304</v>
      </c>
      <c r="B18" s="135" t="s">
        <v>305</v>
      </c>
      <c r="C18" s="134">
        <v>0</v>
      </c>
    </row>
    <row r="19" spans="1:3" ht="63" x14ac:dyDescent="0.25">
      <c r="A19" s="132" t="s">
        <v>306</v>
      </c>
      <c r="B19" s="135" t="s">
        <v>307</v>
      </c>
      <c r="C19" s="134">
        <v>0</v>
      </c>
    </row>
    <row r="20" spans="1:3" ht="47.25" x14ac:dyDescent="0.25">
      <c r="A20" s="136" t="s">
        <v>308</v>
      </c>
      <c r="B20" s="135" t="s">
        <v>309</v>
      </c>
      <c r="C20" s="134">
        <v>376.2</v>
      </c>
    </row>
    <row r="21" spans="1:3" ht="78.75" x14ac:dyDescent="0.25">
      <c r="A21" s="136" t="s">
        <v>310</v>
      </c>
      <c r="B21" s="135" t="s">
        <v>311</v>
      </c>
      <c r="C21" s="134">
        <v>9347</v>
      </c>
    </row>
    <row r="22" spans="1:3" ht="15.75" x14ac:dyDescent="0.25">
      <c r="A22" s="136" t="s">
        <v>312</v>
      </c>
      <c r="B22" s="135" t="s">
        <v>313</v>
      </c>
      <c r="C22" s="134">
        <v>110</v>
      </c>
    </row>
    <row r="23" spans="1:3" ht="15.75" x14ac:dyDescent="0.25">
      <c r="A23" s="193" t="s">
        <v>314</v>
      </c>
      <c r="B23" s="193"/>
      <c r="C23" s="137">
        <f>SUM(C9:C22)</f>
        <v>19141.099999999999</v>
      </c>
    </row>
    <row r="24" spans="1:3" ht="15.75" x14ac:dyDescent="0.25">
      <c r="A24" s="132">
        <v>1</v>
      </c>
      <c r="B24" s="133" t="s">
        <v>315</v>
      </c>
      <c r="C24" s="134">
        <v>0</v>
      </c>
    </row>
    <row r="25" spans="1:3" ht="110.25" x14ac:dyDescent="0.25">
      <c r="A25" s="132" t="s">
        <v>316</v>
      </c>
      <c r="B25" s="135" t="s">
        <v>317</v>
      </c>
      <c r="C25" s="134">
        <v>0</v>
      </c>
    </row>
    <row r="26" spans="1:3" ht="47.25" x14ac:dyDescent="0.25">
      <c r="A26" s="132" t="s">
        <v>318</v>
      </c>
      <c r="B26" s="135" t="s">
        <v>319</v>
      </c>
      <c r="C26" s="134">
        <v>14322.7</v>
      </c>
    </row>
    <row r="27" spans="1:3" ht="47.25" x14ac:dyDescent="0.25">
      <c r="A27" s="132" t="s">
        <v>320</v>
      </c>
      <c r="B27" s="135" t="s">
        <v>321</v>
      </c>
      <c r="C27" s="134">
        <v>1432.5</v>
      </c>
    </row>
    <row r="28" spans="1:3" ht="63" x14ac:dyDescent="0.25">
      <c r="A28" s="132" t="s">
        <v>322</v>
      </c>
      <c r="B28" s="135" t="s">
        <v>323</v>
      </c>
      <c r="C28" s="134">
        <v>0</v>
      </c>
    </row>
    <row r="29" spans="1:3" ht="31.5" x14ac:dyDescent="0.25">
      <c r="A29" s="132" t="s">
        <v>324</v>
      </c>
      <c r="B29" s="135" t="s">
        <v>325</v>
      </c>
      <c r="C29" s="134">
        <v>0</v>
      </c>
    </row>
    <row r="30" spans="1:3" ht="63" x14ac:dyDescent="0.25">
      <c r="A30" s="132" t="s">
        <v>326</v>
      </c>
      <c r="B30" s="138" t="s">
        <v>327</v>
      </c>
      <c r="C30" s="134">
        <v>0</v>
      </c>
    </row>
    <row r="31" spans="1:3" ht="110.25" x14ac:dyDescent="0.25">
      <c r="A31" s="132" t="s">
        <v>328</v>
      </c>
      <c r="B31" s="138" t="s">
        <v>329</v>
      </c>
      <c r="C31" s="134">
        <v>0</v>
      </c>
    </row>
    <row r="32" spans="1:3" ht="31.5" x14ac:dyDescent="0.25">
      <c r="A32" s="132" t="s">
        <v>330</v>
      </c>
      <c r="B32" s="138" t="s">
        <v>331</v>
      </c>
      <c r="C32" s="134">
        <v>0</v>
      </c>
    </row>
    <row r="33" spans="1:3" ht="63" x14ac:dyDescent="0.25">
      <c r="A33" s="132" t="s">
        <v>332</v>
      </c>
      <c r="B33" s="138" t="s">
        <v>333</v>
      </c>
      <c r="C33" s="134">
        <v>0</v>
      </c>
    </row>
    <row r="34" spans="1:3" ht="47.25" x14ac:dyDescent="0.25">
      <c r="A34" s="132" t="s">
        <v>334</v>
      </c>
      <c r="B34" s="138" t="s">
        <v>335</v>
      </c>
      <c r="C34" s="134">
        <v>3385.9</v>
      </c>
    </row>
    <row r="35" spans="1:3" ht="15.75" x14ac:dyDescent="0.25">
      <c r="A35" s="194" t="s">
        <v>336</v>
      </c>
      <c r="B35" s="194"/>
      <c r="C35" s="137">
        <f>SUM(C24:C34)</f>
        <v>19141.100000000002</v>
      </c>
    </row>
    <row r="36" spans="1:3" x14ac:dyDescent="0.25">
      <c r="C36" s="144"/>
    </row>
  </sheetData>
  <mergeCells count="4">
    <mergeCell ref="A4:C4"/>
    <mergeCell ref="A6:B6"/>
    <mergeCell ref="A23:B23"/>
    <mergeCell ref="A35:B35"/>
  </mergeCells>
  <pageMargins left="0.7" right="0.7" top="0.75" bottom="0.75" header="0.3" footer="0.3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tabSelected="1" workbookViewId="0">
      <selection activeCell="B20" sqref="B20"/>
    </sheetView>
  </sheetViews>
  <sheetFormatPr defaultRowHeight="15" x14ac:dyDescent="0.25"/>
  <cols>
    <col min="1" max="1" width="66.42578125" customWidth="1"/>
    <col min="2" max="2" width="18" customWidth="1"/>
  </cols>
  <sheetData>
    <row r="1" spans="1:2" s="140" customFormat="1" x14ac:dyDescent="0.25">
      <c r="B1" s="116" t="s">
        <v>377</v>
      </c>
    </row>
    <row r="2" spans="1:2" ht="76.5" x14ac:dyDescent="0.25">
      <c r="A2" s="116"/>
      <c r="B2" s="116" t="s">
        <v>369</v>
      </c>
    </row>
    <row r="3" spans="1:2" ht="42" customHeight="1" x14ac:dyDescent="0.25">
      <c r="A3" s="169" t="s">
        <v>370</v>
      </c>
      <c r="B3" s="169"/>
    </row>
    <row r="4" spans="1:2" x14ac:dyDescent="0.25">
      <c r="A4" s="192" t="s">
        <v>0</v>
      </c>
      <c r="B4" s="192"/>
    </row>
    <row r="5" spans="1:2" x14ac:dyDescent="0.25">
      <c r="A5" s="171" t="s">
        <v>371</v>
      </c>
      <c r="B5" s="171" t="s">
        <v>372</v>
      </c>
    </row>
    <row r="6" spans="1:2" x14ac:dyDescent="0.25">
      <c r="A6" s="171"/>
      <c r="B6" s="171"/>
    </row>
    <row r="7" spans="1:2" x14ac:dyDescent="0.25">
      <c r="A7" s="139">
        <v>1</v>
      </c>
      <c r="B7" s="139">
        <v>2</v>
      </c>
    </row>
    <row r="8" spans="1:2" x14ac:dyDescent="0.25">
      <c r="A8" s="117" t="s">
        <v>266</v>
      </c>
      <c r="B8" s="118">
        <f>B9</f>
        <v>43307.4</v>
      </c>
    </row>
    <row r="9" spans="1:2" ht="25.5" x14ac:dyDescent="0.25">
      <c r="A9" s="124" t="s">
        <v>268</v>
      </c>
      <c r="B9" s="120">
        <v>43307.4</v>
      </c>
    </row>
    <row r="10" spans="1:2" s="140" customFormat="1" ht="25.5" x14ac:dyDescent="0.25">
      <c r="A10" s="146" t="s">
        <v>368</v>
      </c>
      <c r="B10" s="118">
        <f>B11+B12</f>
        <v>6164.2</v>
      </c>
    </row>
    <row r="11" spans="1:2" s="140" customFormat="1" ht="51" x14ac:dyDescent="0.25">
      <c r="A11" s="124" t="s">
        <v>378</v>
      </c>
      <c r="B11" s="120">
        <v>1400</v>
      </c>
    </row>
    <row r="12" spans="1:2" s="149" customFormat="1" ht="38.25" x14ac:dyDescent="0.25">
      <c r="A12" s="124" t="s">
        <v>381</v>
      </c>
      <c r="B12" s="120">
        <v>4764.2</v>
      </c>
    </row>
    <row r="13" spans="1:2" ht="25.5" x14ac:dyDescent="0.25">
      <c r="A13" s="117" t="s">
        <v>373</v>
      </c>
      <c r="B13" s="118">
        <f>B14+B16+B15</f>
        <v>548.69999999999993</v>
      </c>
    </row>
    <row r="14" spans="1:2" ht="25.5" x14ac:dyDescent="0.25">
      <c r="A14" s="36" t="s">
        <v>272</v>
      </c>
      <c r="B14" s="120">
        <v>4.3</v>
      </c>
    </row>
    <row r="15" spans="1:2" ht="25.5" x14ac:dyDescent="0.25">
      <c r="A15" s="36" t="s">
        <v>274</v>
      </c>
      <c r="B15" s="120">
        <v>466.4</v>
      </c>
    </row>
    <row r="16" spans="1:2" ht="25.5" x14ac:dyDescent="0.25">
      <c r="A16" s="36" t="s">
        <v>276</v>
      </c>
      <c r="B16" s="120">
        <v>78</v>
      </c>
    </row>
    <row r="17" spans="1:2" x14ac:dyDescent="0.25">
      <c r="A17" s="117" t="s">
        <v>62</v>
      </c>
      <c r="B17" s="118">
        <f>B18+B19+B20+B21</f>
        <v>5079.3999999999996</v>
      </c>
    </row>
    <row r="18" spans="1:2" ht="25.5" x14ac:dyDescent="0.25">
      <c r="A18" s="147" t="s">
        <v>374</v>
      </c>
      <c r="B18" s="120">
        <v>28.9</v>
      </c>
    </row>
    <row r="19" spans="1:2" x14ac:dyDescent="0.25">
      <c r="A19" s="147" t="s">
        <v>375</v>
      </c>
      <c r="B19" s="120">
        <v>850.5</v>
      </c>
    </row>
    <row r="20" spans="1:2" s="140" customFormat="1" ht="25.5" x14ac:dyDescent="0.25">
      <c r="A20" s="147" t="s">
        <v>380</v>
      </c>
      <c r="B20" s="120">
        <v>4000</v>
      </c>
    </row>
    <row r="21" spans="1:2" s="140" customFormat="1" ht="25.5" x14ac:dyDescent="0.25">
      <c r="A21" s="147" t="s">
        <v>379</v>
      </c>
      <c r="B21" s="120">
        <v>200</v>
      </c>
    </row>
    <row r="22" spans="1:2" ht="15.75" x14ac:dyDescent="0.25">
      <c r="A22" s="141" t="s">
        <v>376</v>
      </c>
      <c r="B22" s="148">
        <f>B8+B13+B17+B10</f>
        <v>55099.7</v>
      </c>
    </row>
  </sheetData>
  <mergeCells count="4">
    <mergeCell ref="A3:B3"/>
    <mergeCell ref="A4:B4"/>
    <mergeCell ref="A5:A6"/>
    <mergeCell ref="B5:B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КалугинаИА</cp:lastModifiedBy>
  <cp:lastPrinted>2021-12-17T09:05:04Z</cp:lastPrinted>
  <dcterms:created xsi:type="dcterms:W3CDTF">2014-11-05T03:19:02Z</dcterms:created>
  <dcterms:modified xsi:type="dcterms:W3CDTF">2021-12-17T09:05:11Z</dcterms:modified>
</cp:coreProperties>
</file>