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0" windowWidth="28800" windowHeight="11940" tabRatio="984" activeTab="12"/>
  </bookViews>
  <sheets>
    <sheet name="Приложение 1" sheetId="42" r:id="rId1"/>
    <sheet name="Приложение 2" sheetId="43" r:id="rId2"/>
    <sheet name="Приложение 3" sheetId="3" r:id="rId3"/>
    <sheet name="Приложение 4 " sheetId="35" r:id="rId4"/>
    <sheet name="Приложение 5" sheetId="5" r:id="rId5"/>
    <sheet name="Приложение 6" sheetId="36" r:id="rId6"/>
    <sheet name="Приложение 7" sheetId="7" r:id="rId7"/>
    <sheet name="Приложение 8" sheetId="37" r:id="rId8"/>
    <sheet name="Приложение 9" sheetId="44" r:id="rId9"/>
    <sheet name="Приложение 10" sheetId="45" r:id="rId10"/>
    <sheet name="Приложение 11" sheetId="17" r:id="rId11"/>
    <sheet name="Приложение 12" sheetId="46" r:id="rId12"/>
    <sheet name="Приложение 13" sheetId="47" r:id="rId13"/>
  </sheets>
  <definedNames>
    <definedName name="_xlnm._FilterDatabase" localSheetId="9" hidden="1">'Приложение 10'!$A$9:$S$191</definedName>
    <definedName name="_xlnm._FilterDatabase" localSheetId="2" hidden="1">'Приложение 3'!$8:$8</definedName>
    <definedName name="_xlnm._FilterDatabase" localSheetId="3" hidden="1">'Приложение 4 '!$A$9:$N$190</definedName>
    <definedName name="_xlnm._FilterDatabase" localSheetId="4" hidden="1">'Приложение 5'!$A$7:$I$173</definedName>
    <definedName name="_xlnm._FilterDatabase" localSheetId="5" hidden="1">'Приложение 6'!$A$8:$L$153</definedName>
    <definedName name="_xlnm._FilterDatabase" localSheetId="6" hidden="1">'Приложение 7'!$A$11:$D$11</definedName>
    <definedName name="_xlnm._FilterDatabase" localSheetId="7" hidden="1">'Приложение 8'!$A$11:$D$36</definedName>
    <definedName name="_xlnm._FilterDatabase" localSheetId="8" hidden="1">'Приложение 9'!$8:$224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46" l="1"/>
  <c r="E40" i="42" l="1"/>
  <c r="B14" i="47" l="1"/>
  <c r="B18" i="46" l="1"/>
  <c r="B16" i="46" s="1"/>
  <c r="B10" i="46"/>
  <c r="B12" i="46"/>
  <c r="C14" i="47"/>
  <c r="C10" i="47"/>
  <c r="B10" i="47"/>
  <c r="C8" i="47"/>
  <c r="B8" i="47"/>
  <c r="B20" i="47" s="1"/>
  <c r="B8" i="46"/>
  <c r="B25" i="46" l="1"/>
  <c r="C20" i="47"/>
  <c r="C26" i="17" l="1"/>
  <c r="C27" i="17" l="1"/>
  <c r="K134" i="3"/>
  <c r="P189" i="45"/>
  <c r="P188" i="45" s="1"/>
  <c r="P187" i="45" s="1"/>
  <c r="P186" i="45" s="1"/>
  <c r="P185" i="45" s="1"/>
  <c r="P184" i="45" s="1"/>
  <c r="P182" i="45"/>
  <c r="P181" i="45" s="1"/>
  <c r="P180" i="45" s="1"/>
  <c r="P179" i="45" s="1"/>
  <c r="P178" i="45" s="1"/>
  <c r="P177" i="45" s="1"/>
  <c r="P175" i="45"/>
  <c r="P174" i="45"/>
  <c r="P173" i="45" s="1"/>
  <c r="P171" i="45"/>
  <c r="P170" i="45" s="1"/>
  <c r="P169" i="45" s="1"/>
  <c r="P165" i="45"/>
  <c r="P164" i="45"/>
  <c r="P163" i="45" s="1"/>
  <c r="P162" i="45" s="1"/>
  <c r="P160" i="45"/>
  <c r="P159" i="45"/>
  <c r="P158" i="45"/>
  <c r="P157" i="45" s="1"/>
  <c r="P155" i="45"/>
  <c r="P154" i="45"/>
  <c r="P152" i="45"/>
  <c r="P151" i="45" s="1"/>
  <c r="P149" i="45"/>
  <c r="P148" i="45" s="1"/>
  <c r="P146" i="45"/>
  <c r="P145" i="45" s="1"/>
  <c r="P143" i="45"/>
  <c r="P142" i="45" s="1"/>
  <c r="P136" i="45"/>
  <c r="P135" i="45" s="1"/>
  <c r="P134" i="45" s="1"/>
  <c r="P133" i="45" s="1"/>
  <c r="P131" i="45"/>
  <c r="P130" i="45" s="1"/>
  <c r="P129" i="45" s="1"/>
  <c r="P128" i="45" s="1"/>
  <c r="P127" i="45" s="1"/>
  <c r="P126" i="45" s="1"/>
  <c r="P123" i="45"/>
  <c r="P122" i="45" s="1"/>
  <c r="P121" i="45" s="1"/>
  <c r="P119" i="45"/>
  <c r="P118" i="45"/>
  <c r="P117" i="45"/>
  <c r="P116" i="45" s="1"/>
  <c r="P113" i="45"/>
  <c r="P112" i="45" s="1"/>
  <c r="P111" i="45" s="1"/>
  <c r="P110" i="45" s="1"/>
  <c r="P109" i="45" s="1"/>
  <c r="P107" i="45"/>
  <c r="P106" i="45" s="1"/>
  <c r="P105" i="45" s="1"/>
  <c r="P104" i="45" s="1"/>
  <c r="P103" i="45" s="1"/>
  <c r="P101" i="45"/>
  <c r="P100" i="45" s="1"/>
  <c r="P98" i="45"/>
  <c r="P97" i="45" s="1"/>
  <c r="P94" i="45"/>
  <c r="P93" i="45"/>
  <c r="P89" i="45" s="1"/>
  <c r="P91" i="45"/>
  <c r="P90" i="45" s="1"/>
  <c r="P84" i="45"/>
  <c r="P83" i="45"/>
  <c r="P81" i="45"/>
  <c r="P80" i="45" s="1"/>
  <c r="P79" i="45" s="1"/>
  <c r="P78" i="45" s="1"/>
  <c r="P77" i="45" s="1"/>
  <c r="P76" i="45" s="1"/>
  <c r="P74" i="45"/>
  <c r="P73" i="45" s="1"/>
  <c r="P72" i="45" s="1"/>
  <c r="P71" i="45" s="1"/>
  <c r="P70" i="45" s="1"/>
  <c r="P68" i="45"/>
  <c r="P67" i="45" s="1"/>
  <c r="P66" i="45" s="1"/>
  <c r="P65" i="45" s="1"/>
  <c r="P64" i="45" s="1"/>
  <c r="P63" i="45" s="1"/>
  <c r="P60" i="45"/>
  <c r="P59" i="45"/>
  <c r="P58" i="45"/>
  <c r="P57" i="45" s="1"/>
  <c r="P56" i="45" s="1"/>
  <c r="P54" i="45"/>
  <c r="P53" i="45" s="1"/>
  <c r="P52" i="45" s="1"/>
  <c r="P51" i="45" s="1"/>
  <c r="P50" i="45" s="1"/>
  <c r="P48" i="45"/>
  <c r="P47" i="45" s="1"/>
  <c r="P46" i="45" s="1"/>
  <c r="P45" i="45" s="1"/>
  <c r="P44" i="45" s="1"/>
  <c r="P42" i="45"/>
  <c r="P40" i="45"/>
  <c r="P37" i="45" s="1"/>
  <c r="P36" i="45" s="1"/>
  <c r="P35" i="45" s="1"/>
  <c r="P38" i="45"/>
  <c r="P32" i="45"/>
  <c r="P31" i="45" s="1"/>
  <c r="P30" i="45" s="1"/>
  <c r="P29" i="45" s="1"/>
  <c r="P28" i="45" s="1"/>
  <c r="P26" i="45"/>
  <c r="P24" i="45"/>
  <c r="P22" i="45"/>
  <c r="P21" i="45"/>
  <c r="P20" i="45" s="1"/>
  <c r="P19" i="45" s="1"/>
  <c r="P18" i="45" s="1"/>
  <c r="P16" i="45"/>
  <c r="P15" i="45" s="1"/>
  <c r="P14" i="45" s="1"/>
  <c r="P13" i="45" s="1"/>
  <c r="P12" i="45" s="1"/>
  <c r="N189" i="45"/>
  <c r="N188" i="45"/>
  <c r="N187" i="45"/>
  <c r="N186" i="45" s="1"/>
  <c r="N185" i="45" s="1"/>
  <c r="N184" i="45" s="1"/>
  <c r="N182" i="45"/>
  <c r="N181" i="45" s="1"/>
  <c r="N180" i="45" s="1"/>
  <c r="N179" i="45" s="1"/>
  <c r="N178" i="45" s="1"/>
  <c r="N177" i="45" s="1"/>
  <c r="N175" i="45"/>
  <c r="N174" i="45"/>
  <c r="N173" i="45"/>
  <c r="N171" i="45"/>
  <c r="N170" i="45" s="1"/>
  <c r="N169" i="45" s="1"/>
  <c r="N165" i="45"/>
  <c r="N164" i="45"/>
  <c r="N163" i="45"/>
  <c r="N162" i="45" s="1"/>
  <c r="N160" i="45"/>
  <c r="N159" i="45" s="1"/>
  <c r="N158" i="45" s="1"/>
  <c r="N157" i="45" s="1"/>
  <c r="N155" i="45"/>
  <c r="N154" i="45" s="1"/>
  <c r="N152" i="45"/>
  <c r="N151" i="45" s="1"/>
  <c r="N149" i="45"/>
  <c r="N148" i="45"/>
  <c r="N146" i="45"/>
  <c r="N145" i="45" s="1"/>
  <c r="N143" i="45"/>
  <c r="N142" i="45" s="1"/>
  <c r="N136" i="45"/>
  <c r="N135" i="45" s="1"/>
  <c r="N134" i="45" s="1"/>
  <c r="N133" i="45" s="1"/>
  <c r="N131" i="45"/>
  <c r="N130" i="45" s="1"/>
  <c r="N129" i="45" s="1"/>
  <c r="N128" i="45" s="1"/>
  <c r="N123" i="45"/>
  <c r="N122" i="45"/>
  <c r="N121" i="45" s="1"/>
  <c r="N119" i="45"/>
  <c r="N118" i="45" s="1"/>
  <c r="N117" i="45" s="1"/>
  <c r="N116" i="45" s="1"/>
  <c r="N115" i="45" s="1"/>
  <c r="N113" i="45"/>
  <c r="N112" i="45"/>
  <c r="N111" i="45" s="1"/>
  <c r="N110" i="45" s="1"/>
  <c r="N109" i="45" s="1"/>
  <c r="N107" i="45"/>
  <c r="N106" i="45" s="1"/>
  <c r="N105" i="45" s="1"/>
  <c r="N104" i="45" s="1"/>
  <c r="N103" i="45" s="1"/>
  <c r="N101" i="45"/>
  <c r="N100" i="45" s="1"/>
  <c r="N98" i="45"/>
  <c r="N97" i="45"/>
  <c r="N94" i="45"/>
  <c r="N93" i="45" s="1"/>
  <c r="N89" i="45" s="1"/>
  <c r="N91" i="45"/>
  <c r="N90" i="45" s="1"/>
  <c r="N84" i="45"/>
  <c r="N83" i="45" s="1"/>
  <c r="N81" i="45"/>
  <c r="N80" i="45" s="1"/>
  <c r="N74" i="45"/>
  <c r="N73" i="45"/>
  <c r="N72" i="45" s="1"/>
  <c r="N71" i="45" s="1"/>
  <c r="N70" i="45" s="1"/>
  <c r="N68" i="45"/>
  <c r="N67" i="45"/>
  <c r="N66" i="45" s="1"/>
  <c r="N65" i="45" s="1"/>
  <c r="N64" i="45" s="1"/>
  <c r="N63" i="45" s="1"/>
  <c r="N60" i="45"/>
  <c r="N59" i="45" s="1"/>
  <c r="N58" i="45" s="1"/>
  <c r="N57" i="45" s="1"/>
  <c r="N56" i="45" s="1"/>
  <c r="N54" i="45"/>
  <c r="N53" i="45"/>
  <c r="N52" i="45" s="1"/>
  <c r="N51" i="45" s="1"/>
  <c r="N50" i="45" s="1"/>
  <c r="N48" i="45"/>
  <c r="N47" i="45" s="1"/>
  <c r="N46" i="45" s="1"/>
  <c r="N45" i="45" s="1"/>
  <c r="N44" i="45" s="1"/>
  <c r="N42" i="45"/>
  <c r="N40" i="45"/>
  <c r="N38" i="45"/>
  <c r="N37" i="45" s="1"/>
  <c r="N36" i="45" s="1"/>
  <c r="N35" i="45" s="1"/>
  <c r="N32" i="45"/>
  <c r="N31" i="45" s="1"/>
  <c r="N30" i="45" s="1"/>
  <c r="N29" i="45" s="1"/>
  <c r="N28" i="45" s="1"/>
  <c r="N26" i="45"/>
  <c r="N24" i="45"/>
  <c r="N22" i="45"/>
  <c r="N21" i="45" s="1"/>
  <c r="N20" i="45" s="1"/>
  <c r="N19" i="45" s="1"/>
  <c r="N18" i="45" s="1"/>
  <c r="N16" i="45"/>
  <c r="N15" i="45" s="1"/>
  <c r="N14" i="45" s="1"/>
  <c r="N13" i="45" s="1"/>
  <c r="N12" i="45" s="1"/>
  <c r="K68" i="45"/>
  <c r="K67" i="45" s="1"/>
  <c r="K66" i="45" s="1"/>
  <c r="K65" i="45" s="1"/>
  <c r="K64" i="45" s="1"/>
  <c r="K63" i="45" s="1"/>
  <c r="K60" i="45"/>
  <c r="K59" i="45" s="1"/>
  <c r="K58" i="45" s="1"/>
  <c r="K57" i="45" s="1"/>
  <c r="K56" i="45" s="1"/>
  <c r="K189" i="45"/>
  <c r="K188" i="45" s="1"/>
  <c r="K187" i="45" s="1"/>
  <c r="K186" i="45" s="1"/>
  <c r="K185" i="45" s="1"/>
  <c r="K184" i="45" s="1"/>
  <c r="K182" i="45"/>
  <c r="K181" i="45" s="1"/>
  <c r="K180" i="45" s="1"/>
  <c r="K179" i="45" s="1"/>
  <c r="K178" i="45" s="1"/>
  <c r="K177" i="45" s="1"/>
  <c r="K175" i="45"/>
  <c r="K174" i="45" s="1"/>
  <c r="K173" i="45" s="1"/>
  <c r="K171" i="45"/>
  <c r="K170" i="45" s="1"/>
  <c r="K169" i="45" s="1"/>
  <c r="K165" i="45"/>
  <c r="K164" i="45" s="1"/>
  <c r="K163" i="45" s="1"/>
  <c r="K162" i="45" s="1"/>
  <c r="K160" i="45"/>
  <c r="K159" i="45" s="1"/>
  <c r="K158" i="45" s="1"/>
  <c r="K157" i="45" s="1"/>
  <c r="K155" i="45"/>
  <c r="K154" i="45" s="1"/>
  <c r="K152" i="45"/>
  <c r="K151" i="45" s="1"/>
  <c r="K149" i="45"/>
  <c r="K148" i="45" s="1"/>
  <c r="K146" i="45"/>
  <c r="K145" i="45" s="1"/>
  <c r="K143" i="45"/>
  <c r="K142" i="45" s="1"/>
  <c r="K136" i="45"/>
  <c r="K135" i="45" s="1"/>
  <c r="K134" i="45" s="1"/>
  <c r="K133" i="45" s="1"/>
  <c r="K131" i="45"/>
  <c r="K130" i="45" s="1"/>
  <c r="K129" i="45" s="1"/>
  <c r="K128" i="45" s="1"/>
  <c r="K123" i="45"/>
  <c r="K122" i="45" s="1"/>
  <c r="K121" i="45" s="1"/>
  <c r="K119" i="45"/>
  <c r="K118" i="45"/>
  <c r="K117" i="45" s="1"/>
  <c r="K116" i="45" s="1"/>
  <c r="K113" i="45"/>
  <c r="K112" i="45" s="1"/>
  <c r="K111" i="45" s="1"/>
  <c r="K110" i="45" s="1"/>
  <c r="K109" i="45" s="1"/>
  <c r="K107" i="45"/>
  <c r="K106" i="45" s="1"/>
  <c r="K105" i="45" s="1"/>
  <c r="K104" i="45" s="1"/>
  <c r="K103" i="45" s="1"/>
  <c r="K101" i="45"/>
  <c r="K100" i="45" s="1"/>
  <c r="K98" i="45"/>
  <c r="K97" i="45" s="1"/>
  <c r="K94" i="45"/>
  <c r="K93" i="45" s="1"/>
  <c r="K91" i="45"/>
  <c r="K90" i="45" s="1"/>
  <c r="K84" i="45"/>
  <c r="K83" i="45" s="1"/>
  <c r="K81" i="45"/>
  <c r="K80" i="45" s="1"/>
  <c r="K74" i="45"/>
  <c r="K73" i="45" s="1"/>
  <c r="K72" i="45" s="1"/>
  <c r="K71" i="45" s="1"/>
  <c r="K70" i="45" s="1"/>
  <c r="K54" i="45"/>
  <c r="K53" i="45" s="1"/>
  <c r="K52" i="45" s="1"/>
  <c r="K51" i="45" s="1"/>
  <c r="K50" i="45" s="1"/>
  <c r="K48" i="45"/>
  <c r="K47" i="45" s="1"/>
  <c r="K46" i="45" s="1"/>
  <c r="K45" i="45" s="1"/>
  <c r="K44" i="45" s="1"/>
  <c r="K42" i="45"/>
  <c r="K40" i="45"/>
  <c r="K38" i="45"/>
  <c r="K32" i="45"/>
  <c r="K31" i="45" s="1"/>
  <c r="K30" i="45" s="1"/>
  <c r="K29" i="45" s="1"/>
  <c r="K28" i="45" s="1"/>
  <c r="K26" i="45"/>
  <c r="K24" i="45"/>
  <c r="K22" i="45"/>
  <c r="K16" i="45"/>
  <c r="K15" i="45" s="1"/>
  <c r="K14" i="45" s="1"/>
  <c r="K13" i="45" s="1"/>
  <c r="K12" i="45" s="1"/>
  <c r="Q190" i="45"/>
  <c r="L190" i="45"/>
  <c r="R189" i="45"/>
  <c r="R188" i="45" s="1"/>
  <c r="R187" i="45" s="1"/>
  <c r="O189" i="45"/>
  <c r="O188" i="45" s="1"/>
  <c r="O187" i="45" s="1"/>
  <c r="O186" i="45" s="1"/>
  <c r="O185" i="45" s="1"/>
  <c r="O184" i="45" s="1"/>
  <c r="M189" i="45"/>
  <c r="M188" i="45" s="1"/>
  <c r="J189" i="45"/>
  <c r="Q183" i="45"/>
  <c r="L183" i="45"/>
  <c r="R182" i="45"/>
  <c r="O182" i="45"/>
  <c r="M182" i="45"/>
  <c r="J182" i="45"/>
  <c r="J181" i="45" s="1"/>
  <c r="J180" i="45" s="1"/>
  <c r="J179" i="45" s="1"/>
  <c r="J178" i="45" s="1"/>
  <c r="J177" i="45" s="1"/>
  <c r="R181" i="45"/>
  <c r="R180" i="45" s="1"/>
  <c r="R179" i="45" s="1"/>
  <c r="R178" i="45" s="1"/>
  <c r="Q176" i="45"/>
  <c r="L176" i="45"/>
  <c r="R175" i="45"/>
  <c r="R174" i="45" s="1"/>
  <c r="O175" i="45"/>
  <c r="O174" i="45" s="1"/>
  <c r="O173" i="45" s="1"/>
  <c r="M175" i="45"/>
  <c r="M174" i="45" s="1"/>
  <c r="J175" i="45"/>
  <c r="R173" i="45"/>
  <c r="Q172" i="45"/>
  <c r="L172" i="45"/>
  <c r="R171" i="45"/>
  <c r="R170" i="45" s="1"/>
  <c r="O171" i="45"/>
  <c r="O170" i="45" s="1"/>
  <c r="O169" i="45" s="1"/>
  <c r="M171" i="45"/>
  <c r="J171" i="45"/>
  <c r="M170" i="45"/>
  <c r="Q166" i="45"/>
  <c r="L166" i="45"/>
  <c r="R165" i="45"/>
  <c r="R164" i="45" s="1"/>
  <c r="O165" i="45"/>
  <c r="Q165" i="45" s="1"/>
  <c r="M165" i="45"/>
  <c r="M164" i="45" s="1"/>
  <c r="J165" i="45"/>
  <c r="R163" i="45"/>
  <c r="R162" i="45" s="1"/>
  <c r="Q161" i="45"/>
  <c r="M161" i="45"/>
  <c r="J161" i="45"/>
  <c r="R160" i="45"/>
  <c r="O160" i="45"/>
  <c r="O159" i="45" s="1"/>
  <c r="O158" i="45" s="1"/>
  <c r="O157" i="45" s="1"/>
  <c r="J160" i="45"/>
  <c r="J159" i="45" s="1"/>
  <c r="J158" i="45" s="1"/>
  <c r="J157" i="45" s="1"/>
  <c r="Q156" i="45"/>
  <c r="L156" i="45"/>
  <c r="R155" i="45"/>
  <c r="O155" i="45"/>
  <c r="M155" i="45"/>
  <c r="J155" i="45"/>
  <c r="J154" i="45" s="1"/>
  <c r="R154" i="45"/>
  <c r="Q153" i="45"/>
  <c r="M153" i="45"/>
  <c r="L153" i="45"/>
  <c r="R152" i="45"/>
  <c r="O152" i="45"/>
  <c r="O151" i="45" s="1"/>
  <c r="M152" i="45"/>
  <c r="J152" i="45"/>
  <c r="J151" i="45" s="1"/>
  <c r="Q150" i="45"/>
  <c r="M150" i="45"/>
  <c r="L150" i="45"/>
  <c r="R149" i="45"/>
  <c r="R148" i="45" s="1"/>
  <c r="O149" i="45"/>
  <c r="O148" i="45" s="1"/>
  <c r="M149" i="45"/>
  <c r="J149" i="45"/>
  <c r="M148" i="45"/>
  <c r="Q147" i="45"/>
  <c r="L147" i="45"/>
  <c r="R146" i="45"/>
  <c r="O146" i="45"/>
  <c r="M146" i="45"/>
  <c r="M145" i="45" s="1"/>
  <c r="J146" i="45"/>
  <c r="J145" i="45" s="1"/>
  <c r="R145" i="45"/>
  <c r="R141" i="45" s="1"/>
  <c r="Q144" i="45"/>
  <c r="L144" i="45"/>
  <c r="R143" i="45"/>
  <c r="O143" i="45"/>
  <c r="O142" i="45" s="1"/>
  <c r="M143" i="45"/>
  <c r="L143" i="45" s="1"/>
  <c r="J143" i="45"/>
  <c r="J142" i="45" s="1"/>
  <c r="Q137" i="45"/>
  <c r="L137" i="45"/>
  <c r="R136" i="45"/>
  <c r="O136" i="45"/>
  <c r="M136" i="45"/>
  <c r="M135" i="45" s="1"/>
  <c r="M134" i="45" s="1"/>
  <c r="M133" i="45" s="1"/>
  <c r="J136" i="45"/>
  <c r="J135" i="45" s="1"/>
  <c r="J134" i="45" s="1"/>
  <c r="J133" i="45" s="1"/>
  <c r="R135" i="45"/>
  <c r="R134" i="45" s="1"/>
  <c r="R133" i="45" s="1"/>
  <c r="Q132" i="45"/>
  <c r="L132" i="45"/>
  <c r="R131" i="45"/>
  <c r="R130" i="45" s="1"/>
  <c r="O131" i="45"/>
  <c r="Q131" i="45" s="1"/>
  <c r="M131" i="45"/>
  <c r="J131" i="45"/>
  <c r="J130" i="45" s="1"/>
  <c r="J129" i="45" s="1"/>
  <c r="J128" i="45" s="1"/>
  <c r="Q124" i="45"/>
  <c r="L124" i="45"/>
  <c r="R123" i="45"/>
  <c r="O123" i="45"/>
  <c r="O122" i="45" s="1"/>
  <c r="O121" i="45" s="1"/>
  <c r="O115" i="45" s="1"/>
  <c r="M123" i="45"/>
  <c r="M122" i="45" s="1"/>
  <c r="J123" i="45"/>
  <c r="J122" i="45" s="1"/>
  <c r="J121" i="45" s="1"/>
  <c r="Q120" i="45"/>
  <c r="L120" i="45"/>
  <c r="R119" i="45"/>
  <c r="R118" i="45" s="1"/>
  <c r="O119" i="45"/>
  <c r="O118" i="45" s="1"/>
  <c r="O117" i="45" s="1"/>
  <c r="O116" i="45" s="1"/>
  <c r="M119" i="45"/>
  <c r="J119" i="45"/>
  <c r="J118" i="45" s="1"/>
  <c r="J117" i="45" s="1"/>
  <c r="J116" i="45" s="1"/>
  <c r="Q114" i="45"/>
  <c r="L114" i="45"/>
  <c r="R113" i="45"/>
  <c r="R112" i="45" s="1"/>
  <c r="R111" i="45" s="1"/>
  <c r="R110" i="45" s="1"/>
  <c r="R109" i="45" s="1"/>
  <c r="O113" i="45"/>
  <c r="O112" i="45" s="1"/>
  <c r="M113" i="45"/>
  <c r="J113" i="45"/>
  <c r="J112" i="45" s="1"/>
  <c r="J111" i="45" s="1"/>
  <c r="J110" i="45" s="1"/>
  <c r="J109" i="45" s="1"/>
  <c r="Q108" i="45"/>
  <c r="L108" i="45"/>
  <c r="R107" i="45"/>
  <c r="R106" i="45" s="1"/>
  <c r="O107" i="45"/>
  <c r="O106" i="45" s="1"/>
  <c r="O105" i="45" s="1"/>
  <c r="O104" i="45" s="1"/>
  <c r="O103" i="45" s="1"/>
  <c r="M107" i="45"/>
  <c r="J107" i="45"/>
  <c r="J106" i="45" s="1"/>
  <c r="J105" i="45" s="1"/>
  <c r="J104" i="45" s="1"/>
  <c r="J103" i="45" s="1"/>
  <c r="Q102" i="45"/>
  <c r="L102" i="45"/>
  <c r="R101" i="45"/>
  <c r="O101" i="45"/>
  <c r="O100" i="45" s="1"/>
  <c r="M101" i="45"/>
  <c r="M100" i="45" s="1"/>
  <c r="J101" i="45"/>
  <c r="J100" i="45" s="1"/>
  <c r="Q99" i="45"/>
  <c r="L99" i="45"/>
  <c r="R98" i="45"/>
  <c r="O98" i="45"/>
  <c r="O97" i="45" s="1"/>
  <c r="M98" i="45"/>
  <c r="M97" i="45" s="1"/>
  <c r="M96" i="45" s="1"/>
  <c r="J98" i="45"/>
  <c r="J97" i="45" s="1"/>
  <c r="Q95" i="45"/>
  <c r="L95" i="45"/>
  <c r="R94" i="45"/>
  <c r="O94" i="45"/>
  <c r="M94" i="45"/>
  <c r="J94" i="45"/>
  <c r="J93" i="45" s="1"/>
  <c r="O93" i="45"/>
  <c r="M93" i="45"/>
  <c r="Q92" i="45"/>
  <c r="L92" i="45"/>
  <c r="R91" i="45"/>
  <c r="O91" i="45"/>
  <c r="O90" i="45" s="1"/>
  <c r="M91" i="45"/>
  <c r="M90" i="45" s="1"/>
  <c r="J91" i="45"/>
  <c r="R90" i="45"/>
  <c r="Q90" i="45" s="1"/>
  <c r="J90" i="45"/>
  <c r="R85" i="45"/>
  <c r="O85" i="45"/>
  <c r="M85" i="45"/>
  <c r="M84" i="45" s="1"/>
  <c r="M83" i="45" s="1"/>
  <c r="J85" i="45"/>
  <c r="O84" i="45"/>
  <c r="O83" i="45" s="1"/>
  <c r="J84" i="45"/>
  <c r="J83" i="45" s="1"/>
  <c r="Q82" i="45"/>
  <c r="L82" i="45"/>
  <c r="R81" i="45"/>
  <c r="O81" i="45"/>
  <c r="O80" i="45" s="1"/>
  <c r="M81" i="45"/>
  <c r="M80" i="45" s="1"/>
  <c r="J81" i="45"/>
  <c r="J80" i="45"/>
  <c r="Q75" i="45"/>
  <c r="L75" i="45"/>
  <c r="R74" i="45"/>
  <c r="O74" i="45"/>
  <c r="O73" i="45" s="1"/>
  <c r="O72" i="45" s="1"/>
  <c r="O71" i="45" s="1"/>
  <c r="O70" i="45" s="1"/>
  <c r="M74" i="45"/>
  <c r="L74" i="45" s="1"/>
  <c r="J74" i="45"/>
  <c r="J73" i="45" s="1"/>
  <c r="J72" i="45" s="1"/>
  <c r="J71" i="45" s="1"/>
  <c r="J70" i="45" s="1"/>
  <c r="R73" i="45"/>
  <c r="R72" i="45" s="1"/>
  <c r="Q69" i="45"/>
  <c r="L69" i="45"/>
  <c r="R68" i="45"/>
  <c r="R67" i="45" s="1"/>
  <c r="R66" i="45" s="1"/>
  <c r="O68" i="45"/>
  <c r="O67" i="45" s="1"/>
  <c r="O66" i="45" s="1"/>
  <c r="O65" i="45" s="1"/>
  <c r="O64" i="45" s="1"/>
  <c r="O63" i="45" s="1"/>
  <c r="M68" i="45"/>
  <c r="J68" i="45"/>
  <c r="J67" i="45" s="1"/>
  <c r="J66" i="45" s="1"/>
  <c r="J65" i="45" s="1"/>
  <c r="J64" i="45" s="1"/>
  <c r="J63" i="45" s="1"/>
  <c r="M67" i="45"/>
  <c r="M66" i="45" s="1"/>
  <c r="M65" i="45" s="1"/>
  <c r="M64" i="45" s="1"/>
  <c r="M63" i="45" s="1"/>
  <c r="Q61" i="45"/>
  <c r="L61" i="45"/>
  <c r="R60" i="45"/>
  <c r="O60" i="45"/>
  <c r="O59" i="45" s="1"/>
  <c r="O58" i="45" s="1"/>
  <c r="O57" i="45" s="1"/>
  <c r="O56" i="45" s="1"/>
  <c r="M60" i="45"/>
  <c r="M59" i="45" s="1"/>
  <c r="M58" i="45" s="1"/>
  <c r="M57" i="45" s="1"/>
  <c r="M56" i="45" s="1"/>
  <c r="J60" i="45"/>
  <c r="J59" i="45" s="1"/>
  <c r="J58" i="45"/>
  <c r="J57" i="45" s="1"/>
  <c r="J56" i="45" s="1"/>
  <c r="Q55" i="45"/>
  <c r="L55" i="45"/>
  <c r="R54" i="45"/>
  <c r="O54" i="45"/>
  <c r="O53" i="45" s="1"/>
  <c r="O52" i="45" s="1"/>
  <c r="O51" i="45" s="1"/>
  <c r="O50" i="45" s="1"/>
  <c r="M54" i="45"/>
  <c r="L54" i="45" s="1"/>
  <c r="J54" i="45"/>
  <c r="J53" i="45" s="1"/>
  <c r="J52" i="45" s="1"/>
  <c r="J51" i="45" s="1"/>
  <c r="J50" i="45" s="1"/>
  <c r="R53" i="45"/>
  <c r="M53" i="45"/>
  <c r="Q49" i="45"/>
  <c r="L49" i="45"/>
  <c r="R48" i="45"/>
  <c r="O48" i="45"/>
  <c r="O47" i="45" s="1"/>
  <c r="M48" i="45"/>
  <c r="M47" i="45" s="1"/>
  <c r="M46" i="45" s="1"/>
  <c r="M45" i="45" s="1"/>
  <c r="M44" i="45" s="1"/>
  <c r="J48" i="45"/>
  <c r="J47" i="45" s="1"/>
  <c r="J46" i="45" s="1"/>
  <c r="J45" i="45" s="1"/>
  <c r="J44" i="45" s="1"/>
  <c r="O46" i="45"/>
  <c r="O45" i="45" s="1"/>
  <c r="O44" i="45" s="1"/>
  <c r="Q43" i="45"/>
  <c r="L43" i="45"/>
  <c r="R42" i="45"/>
  <c r="O42" i="45"/>
  <c r="M42" i="45"/>
  <c r="L42" i="45" s="1"/>
  <c r="J42" i="45"/>
  <c r="Q41" i="45"/>
  <c r="L41" i="45"/>
  <c r="R40" i="45"/>
  <c r="O40" i="45"/>
  <c r="M40" i="45"/>
  <c r="J40" i="45"/>
  <c r="Q39" i="45"/>
  <c r="L39" i="45"/>
  <c r="R38" i="45"/>
  <c r="O38" i="45"/>
  <c r="M38" i="45"/>
  <c r="J38" i="45"/>
  <c r="Q33" i="45"/>
  <c r="L33" i="45"/>
  <c r="R32" i="45"/>
  <c r="O32" i="45"/>
  <c r="O31" i="45" s="1"/>
  <c r="O30" i="45" s="1"/>
  <c r="O29" i="45" s="1"/>
  <c r="O28" i="45" s="1"/>
  <c r="M32" i="45"/>
  <c r="L32" i="45" s="1"/>
  <c r="J32" i="45"/>
  <c r="J31" i="45" s="1"/>
  <c r="J30" i="45" s="1"/>
  <c r="J29" i="45" s="1"/>
  <c r="J28" i="45" s="1"/>
  <c r="R31" i="45"/>
  <c r="Q27" i="45"/>
  <c r="L27" i="45"/>
  <c r="R26" i="45"/>
  <c r="O26" i="45"/>
  <c r="M26" i="45"/>
  <c r="L26" i="45" s="1"/>
  <c r="J26" i="45"/>
  <c r="R25" i="45"/>
  <c r="O25" i="45"/>
  <c r="O24" i="45" s="1"/>
  <c r="M25" i="45"/>
  <c r="J25" i="45"/>
  <c r="J24" i="45" s="1"/>
  <c r="R24" i="45"/>
  <c r="Q23" i="45"/>
  <c r="L23" i="45"/>
  <c r="R22" i="45"/>
  <c r="O22" i="45"/>
  <c r="M22" i="45"/>
  <c r="J22" i="45"/>
  <c r="Q17" i="45"/>
  <c r="L17" i="45"/>
  <c r="R16" i="45"/>
  <c r="R15" i="45" s="1"/>
  <c r="R14" i="45" s="1"/>
  <c r="O16" i="45"/>
  <c r="O15" i="45" s="1"/>
  <c r="O14" i="45" s="1"/>
  <c r="O13" i="45" s="1"/>
  <c r="O12" i="45" s="1"/>
  <c r="M16" i="45"/>
  <c r="J16" i="45"/>
  <c r="J15" i="45" s="1"/>
  <c r="J14" i="45"/>
  <c r="J13" i="45" s="1"/>
  <c r="J12" i="45" s="1"/>
  <c r="N222" i="44"/>
  <c r="N221" i="44" s="1"/>
  <c r="N220" i="44" s="1"/>
  <c r="N219" i="44" s="1"/>
  <c r="N218" i="44" s="1"/>
  <c r="N217" i="44" s="1"/>
  <c r="N215" i="44"/>
  <c r="N214" i="44" s="1"/>
  <c r="N212" i="44"/>
  <c r="N210" i="44"/>
  <c r="N209" i="44" s="1"/>
  <c r="N208" i="44" s="1"/>
  <c r="N207" i="44" s="1"/>
  <c r="N206" i="44" s="1"/>
  <c r="N205" i="44" s="1"/>
  <c r="N203" i="44"/>
  <c r="N202" i="44" s="1"/>
  <c r="N201" i="44" s="1"/>
  <c r="N199" i="44"/>
  <c r="N198" i="44" s="1"/>
  <c r="N197" i="44" s="1"/>
  <c r="N196" i="44" s="1"/>
  <c r="N195" i="44" s="1"/>
  <c r="N193" i="44"/>
  <c r="N192" i="44" s="1"/>
  <c r="N191" i="44" s="1"/>
  <c r="N190" i="44" s="1"/>
  <c r="N188" i="44"/>
  <c r="N187" i="44" s="1"/>
  <c r="N186" i="44" s="1"/>
  <c r="N185" i="44" s="1"/>
  <c r="N183" i="44"/>
  <c r="N182" i="44" s="1"/>
  <c r="N172" i="44" s="1"/>
  <c r="N171" i="44" s="1"/>
  <c r="N170" i="44" s="1"/>
  <c r="N169" i="44" s="1"/>
  <c r="N180" i="44"/>
  <c r="N179" i="44" s="1"/>
  <c r="N177" i="44"/>
  <c r="N176" i="44" s="1"/>
  <c r="N174" i="44"/>
  <c r="N173" i="44" s="1"/>
  <c r="N167" i="44"/>
  <c r="N166" i="44" s="1"/>
  <c r="N165" i="44" s="1"/>
  <c r="N164" i="44" s="1"/>
  <c r="N162" i="44"/>
  <c r="N161" i="44" s="1"/>
  <c r="N160" i="44" s="1"/>
  <c r="N159" i="44" s="1"/>
  <c r="N158" i="44" s="1"/>
  <c r="N157" i="44" s="1"/>
  <c r="N154" i="44"/>
  <c r="N153" i="44" s="1"/>
  <c r="N149" i="44" s="1"/>
  <c r="N148" i="44" s="1"/>
  <c r="N151" i="44"/>
  <c r="N150" i="44"/>
  <c r="N146" i="44"/>
  <c r="N145" i="44" s="1"/>
  <c r="N144" i="44" s="1"/>
  <c r="N143" i="44" s="1"/>
  <c r="N140" i="44"/>
  <c r="N139" i="44" s="1"/>
  <c r="N138" i="44" s="1"/>
  <c r="N137" i="44" s="1"/>
  <c r="N136" i="44" s="1"/>
  <c r="N134" i="44"/>
  <c r="N133" i="44"/>
  <c r="N132" i="44" s="1"/>
  <c r="N130" i="44"/>
  <c r="N129" i="44" s="1"/>
  <c r="N125" i="44" s="1"/>
  <c r="N127" i="44"/>
  <c r="N126" i="44" s="1"/>
  <c r="N121" i="44"/>
  <c r="N120" i="44" s="1"/>
  <c r="N119" i="44" s="1"/>
  <c r="N118" i="44" s="1"/>
  <c r="N117" i="44" s="1"/>
  <c r="N115" i="44"/>
  <c r="N114" i="44" s="1"/>
  <c r="N112" i="44"/>
  <c r="N111" i="44" s="1"/>
  <c r="N108" i="44"/>
  <c r="N107" i="44" s="1"/>
  <c r="N103" i="44" s="1"/>
  <c r="N105" i="44"/>
  <c r="N104" i="44"/>
  <c r="N98" i="44"/>
  <c r="N97" i="44" s="1"/>
  <c r="N93" i="44" s="1"/>
  <c r="N92" i="44" s="1"/>
  <c r="N91" i="44" s="1"/>
  <c r="N90" i="44" s="1"/>
  <c r="N95" i="44"/>
  <c r="N94" i="44"/>
  <c r="N88" i="44"/>
  <c r="N87" i="44" s="1"/>
  <c r="N86" i="44" s="1"/>
  <c r="N84" i="44"/>
  <c r="N83" i="44"/>
  <c r="N82" i="44"/>
  <c r="N81" i="44" s="1"/>
  <c r="N78" i="44"/>
  <c r="N77" i="44" s="1"/>
  <c r="N76" i="44" s="1"/>
  <c r="N75" i="44" s="1"/>
  <c r="N74" i="44" s="1"/>
  <c r="N73" i="44" s="1"/>
  <c r="N70" i="44"/>
  <c r="N69" i="44"/>
  <c r="N68" i="44" s="1"/>
  <c r="N67" i="44" s="1"/>
  <c r="N66" i="44" s="1"/>
  <c r="N64" i="44"/>
  <c r="N63" i="44"/>
  <c r="N62" i="44" s="1"/>
  <c r="N61" i="44" s="1"/>
  <c r="N60" i="44" s="1"/>
  <c r="N58" i="44"/>
  <c r="N53" i="44" s="1"/>
  <c r="N52" i="44" s="1"/>
  <c r="N51" i="44" s="1"/>
  <c r="N56" i="44"/>
  <c r="N54" i="44"/>
  <c r="N48" i="44"/>
  <c r="N47" i="44"/>
  <c r="N46" i="44" s="1"/>
  <c r="N45" i="44" s="1"/>
  <c r="N44" i="44" s="1"/>
  <c r="N42" i="44"/>
  <c r="N41" i="44" s="1"/>
  <c r="N40" i="44" s="1"/>
  <c r="N39" i="44" s="1"/>
  <c r="N38" i="44" s="1"/>
  <c r="N36" i="44"/>
  <c r="N35" i="44"/>
  <c r="N34" i="44"/>
  <c r="N33" i="44" s="1"/>
  <c r="N27" i="44" s="1"/>
  <c r="N31" i="44"/>
  <c r="N30" i="44"/>
  <c r="N29" i="44"/>
  <c r="N28" i="44" s="1"/>
  <c r="N25" i="44"/>
  <c r="N23" i="44"/>
  <c r="N21" i="44"/>
  <c r="N20" i="44" s="1"/>
  <c r="N19" i="44" s="1"/>
  <c r="N18" i="44" s="1"/>
  <c r="N17" i="44" s="1"/>
  <c r="N15" i="44"/>
  <c r="N14" i="44" s="1"/>
  <c r="N13" i="44" s="1"/>
  <c r="N12" i="44" s="1"/>
  <c r="N11" i="44" s="1"/>
  <c r="K95" i="44"/>
  <c r="K94" i="44" s="1"/>
  <c r="K222" i="44"/>
  <c r="K221" i="44" s="1"/>
  <c r="K220" i="44" s="1"/>
  <c r="K219" i="44" s="1"/>
  <c r="K218" i="44" s="1"/>
  <c r="K217" i="44" s="1"/>
  <c r="K215" i="44"/>
  <c r="K214" i="44"/>
  <c r="K212" i="44"/>
  <c r="K210" i="44"/>
  <c r="K209" i="44" s="1"/>
  <c r="K208" i="44" s="1"/>
  <c r="K207" i="44" s="1"/>
  <c r="K206" i="44" s="1"/>
  <c r="K205" i="44" s="1"/>
  <c r="K203" i="44"/>
  <c r="K202" i="44"/>
  <c r="K201" i="44" s="1"/>
  <c r="K199" i="44"/>
  <c r="K198" i="44"/>
  <c r="K197" i="44" s="1"/>
  <c r="K193" i="44"/>
  <c r="K192" i="44" s="1"/>
  <c r="K191" i="44" s="1"/>
  <c r="K190" i="44" s="1"/>
  <c r="K188" i="44"/>
  <c r="K187" i="44"/>
  <c r="K186" i="44" s="1"/>
  <c r="K185" i="44" s="1"/>
  <c r="K183" i="44"/>
  <c r="K182" i="44" s="1"/>
  <c r="K172" i="44" s="1"/>
  <c r="K171" i="44" s="1"/>
  <c r="K180" i="44"/>
  <c r="K179" i="44" s="1"/>
  <c r="K177" i="44"/>
  <c r="K176" i="44" s="1"/>
  <c r="K174" i="44"/>
  <c r="K173" i="44" s="1"/>
  <c r="K167" i="44"/>
  <c r="K166" i="44"/>
  <c r="K165" i="44" s="1"/>
  <c r="K164" i="44" s="1"/>
  <c r="K162" i="44"/>
  <c r="K161" i="44" s="1"/>
  <c r="K160" i="44" s="1"/>
  <c r="K159" i="44" s="1"/>
  <c r="K154" i="44"/>
  <c r="K153" i="44" s="1"/>
  <c r="K151" i="44"/>
  <c r="K150" i="44"/>
  <c r="K146" i="44"/>
  <c r="K145" i="44" s="1"/>
  <c r="K144" i="44" s="1"/>
  <c r="K143" i="44" s="1"/>
  <c r="K140" i="44"/>
  <c r="K139" i="44" s="1"/>
  <c r="K138" i="44" s="1"/>
  <c r="K137" i="44" s="1"/>
  <c r="K136" i="44" s="1"/>
  <c r="K134" i="44"/>
  <c r="K133" i="44"/>
  <c r="K132" i="44" s="1"/>
  <c r="K130" i="44"/>
  <c r="K129" i="44" s="1"/>
  <c r="K125" i="44" s="1"/>
  <c r="K127" i="44"/>
  <c r="K126" i="44" s="1"/>
  <c r="K121" i="44"/>
  <c r="K120" i="44" s="1"/>
  <c r="K119" i="44" s="1"/>
  <c r="K118" i="44" s="1"/>
  <c r="K117" i="44" s="1"/>
  <c r="K115" i="44"/>
  <c r="K114" i="44" s="1"/>
  <c r="K112" i="44"/>
  <c r="K111" i="44" s="1"/>
  <c r="K108" i="44"/>
  <c r="K107" i="44" s="1"/>
  <c r="K105" i="44"/>
  <c r="K104" i="44" s="1"/>
  <c r="K98" i="44"/>
  <c r="K97" i="44" s="1"/>
  <c r="K88" i="44"/>
  <c r="K87" i="44" s="1"/>
  <c r="K86" i="44" s="1"/>
  <c r="K84" i="44"/>
  <c r="K83" i="44" s="1"/>
  <c r="K82" i="44" s="1"/>
  <c r="K81" i="44" s="1"/>
  <c r="K78" i="44"/>
  <c r="K77" i="44" s="1"/>
  <c r="K76" i="44" s="1"/>
  <c r="K75" i="44" s="1"/>
  <c r="K74" i="44" s="1"/>
  <c r="K73" i="44" s="1"/>
  <c r="K70" i="44"/>
  <c r="K69" i="44" s="1"/>
  <c r="K68" i="44" s="1"/>
  <c r="K67" i="44" s="1"/>
  <c r="K66" i="44" s="1"/>
  <c r="K64" i="44"/>
  <c r="K63" i="44" s="1"/>
  <c r="K62" i="44" s="1"/>
  <c r="K61" i="44" s="1"/>
  <c r="K60" i="44" s="1"/>
  <c r="K58" i="44"/>
  <c r="K56" i="44"/>
  <c r="K54" i="44"/>
  <c r="K48" i="44"/>
  <c r="K47" i="44" s="1"/>
  <c r="K46" i="44" s="1"/>
  <c r="K45" i="44" s="1"/>
  <c r="K44" i="44" s="1"/>
  <c r="K42" i="44"/>
  <c r="K41" i="44"/>
  <c r="K40" i="44" s="1"/>
  <c r="K39" i="44" s="1"/>
  <c r="K38" i="44" s="1"/>
  <c r="K36" i="44"/>
  <c r="K35" i="44" s="1"/>
  <c r="K34" i="44" s="1"/>
  <c r="K33" i="44" s="1"/>
  <c r="K31" i="44"/>
  <c r="K30" i="44"/>
  <c r="K29" i="44" s="1"/>
  <c r="K28" i="44" s="1"/>
  <c r="K25" i="44"/>
  <c r="K23" i="44"/>
  <c r="K21" i="44"/>
  <c r="K15" i="44"/>
  <c r="K14" i="44" s="1"/>
  <c r="K13" i="44" s="1"/>
  <c r="K12" i="44" s="1"/>
  <c r="K11" i="44" s="1"/>
  <c r="L223" i="44"/>
  <c r="M222" i="44"/>
  <c r="J222" i="44"/>
  <c r="J221" i="44" s="1"/>
  <c r="J220" i="44" s="1"/>
  <c r="J219" i="44" s="1"/>
  <c r="J218" i="44" s="1"/>
  <c r="J217" i="44" s="1"/>
  <c r="L216" i="44"/>
  <c r="M215" i="44"/>
  <c r="M214" i="44" s="1"/>
  <c r="J215" i="44"/>
  <c r="J214" i="44" s="1"/>
  <c r="L213" i="44"/>
  <c r="M212" i="44"/>
  <c r="L212" i="44" s="1"/>
  <c r="J212" i="44"/>
  <c r="M211" i="44"/>
  <c r="L211" i="44" s="1"/>
  <c r="J210" i="44"/>
  <c r="J209" i="44" s="1"/>
  <c r="J208" i="44" s="1"/>
  <c r="J207" i="44" s="1"/>
  <c r="J206" i="44" s="1"/>
  <c r="J205" i="44" s="1"/>
  <c r="M204" i="44"/>
  <c r="L204" i="44" s="1"/>
  <c r="J203" i="44"/>
  <c r="J202" i="44"/>
  <c r="J201" i="44" s="1"/>
  <c r="M200" i="44"/>
  <c r="J199" i="44"/>
  <c r="J198" i="44" s="1"/>
  <c r="J197" i="44" s="1"/>
  <c r="M194" i="44"/>
  <c r="L194" i="44" s="1"/>
  <c r="J193" i="44"/>
  <c r="J192" i="44" s="1"/>
  <c r="J191" i="44" s="1"/>
  <c r="J190" i="44" s="1"/>
  <c r="M189" i="44"/>
  <c r="L189" i="44" s="1"/>
  <c r="J188" i="44"/>
  <c r="J187" i="44" s="1"/>
  <c r="J186" i="44" s="1"/>
  <c r="J185" i="44" s="1"/>
  <c r="M184" i="44"/>
  <c r="L184" i="44" s="1"/>
  <c r="J183" i="44"/>
  <c r="J182" i="44" s="1"/>
  <c r="J172" i="44" s="1"/>
  <c r="J171" i="44" s="1"/>
  <c r="L181" i="44"/>
  <c r="M180" i="44"/>
  <c r="J180" i="44"/>
  <c r="J179" i="44" s="1"/>
  <c r="L178" i="44"/>
  <c r="M177" i="44"/>
  <c r="J177" i="44"/>
  <c r="J176" i="44"/>
  <c r="L175" i="44"/>
  <c r="M174" i="44"/>
  <c r="J174" i="44"/>
  <c r="J173" i="44" s="1"/>
  <c r="M168" i="44"/>
  <c r="L168" i="44" s="1"/>
  <c r="J167" i="44"/>
  <c r="J166" i="44" s="1"/>
  <c r="J165" i="44" s="1"/>
  <c r="J164" i="44" s="1"/>
  <c r="L163" i="44"/>
  <c r="M162" i="44"/>
  <c r="J162" i="44"/>
  <c r="J161" i="44" s="1"/>
  <c r="J160" i="44" s="1"/>
  <c r="J159" i="44" s="1"/>
  <c r="L155" i="44"/>
  <c r="M154" i="44"/>
  <c r="J154" i="44"/>
  <c r="J153" i="44" s="1"/>
  <c r="M153" i="44"/>
  <c r="L152" i="44"/>
  <c r="M151" i="44"/>
  <c r="J151" i="44"/>
  <c r="J150" i="44" s="1"/>
  <c r="M150" i="44"/>
  <c r="M149" i="44" s="1"/>
  <c r="M147" i="44"/>
  <c r="M146" i="44" s="1"/>
  <c r="M145" i="44" s="1"/>
  <c r="J146" i="44"/>
  <c r="J145" i="44" s="1"/>
  <c r="J144" i="44" s="1"/>
  <c r="J143" i="44" s="1"/>
  <c r="M141" i="44"/>
  <c r="M140" i="44" s="1"/>
  <c r="J140" i="44"/>
  <c r="J139" i="44" s="1"/>
  <c r="J138" i="44" s="1"/>
  <c r="J137" i="44" s="1"/>
  <c r="J136" i="44" s="1"/>
  <c r="M135" i="44"/>
  <c r="J135" i="44"/>
  <c r="J134" i="44" s="1"/>
  <c r="J133" i="44" s="1"/>
  <c r="J132" i="44" s="1"/>
  <c r="L131" i="44"/>
  <c r="M130" i="44"/>
  <c r="M129" i="44" s="1"/>
  <c r="J130" i="44"/>
  <c r="J129" i="44" s="1"/>
  <c r="J125" i="44" s="1"/>
  <c r="L128" i="44"/>
  <c r="M127" i="44"/>
  <c r="M126" i="44" s="1"/>
  <c r="J127" i="44"/>
  <c r="J126" i="44" s="1"/>
  <c r="L122" i="44"/>
  <c r="M121" i="44"/>
  <c r="M120" i="44" s="1"/>
  <c r="M119" i="44" s="1"/>
  <c r="J121" i="44"/>
  <c r="J120" i="44" s="1"/>
  <c r="J119" i="44" s="1"/>
  <c r="J118" i="44" s="1"/>
  <c r="J117" i="44" s="1"/>
  <c r="L116" i="44"/>
  <c r="M115" i="44"/>
  <c r="M114" i="44" s="1"/>
  <c r="J115" i="44"/>
  <c r="J114" i="44" s="1"/>
  <c r="L113" i="44"/>
  <c r="M112" i="44"/>
  <c r="J112" i="44"/>
  <c r="J111" i="44" s="1"/>
  <c r="M111" i="44"/>
  <c r="M110" i="44" s="1"/>
  <c r="L109" i="44"/>
  <c r="M108" i="44"/>
  <c r="J108" i="44"/>
  <c r="J107" i="44" s="1"/>
  <c r="M106" i="44"/>
  <c r="M105" i="44" s="1"/>
  <c r="L105" i="44" s="1"/>
  <c r="J105" i="44"/>
  <c r="J104" i="44" s="1"/>
  <c r="M99" i="44"/>
  <c r="M98" i="44" s="1"/>
  <c r="M97" i="44" s="1"/>
  <c r="L99" i="44"/>
  <c r="J99" i="44"/>
  <c r="J98" i="44" s="1"/>
  <c r="J97" i="44" s="1"/>
  <c r="L96" i="44"/>
  <c r="M95" i="44"/>
  <c r="J95" i="44"/>
  <c r="J94" i="44" s="1"/>
  <c r="L89" i="44"/>
  <c r="M88" i="44"/>
  <c r="M87" i="44" s="1"/>
  <c r="M86" i="44" s="1"/>
  <c r="J88" i="44"/>
  <c r="J87" i="44" s="1"/>
  <c r="L85" i="44"/>
  <c r="M84" i="44"/>
  <c r="L84" i="44" s="1"/>
  <c r="J84" i="44"/>
  <c r="J83" i="44" s="1"/>
  <c r="J82" i="44" s="1"/>
  <c r="J81" i="44" s="1"/>
  <c r="L79" i="44"/>
  <c r="M78" i="44"/>
  <c r="M77" i="44" s="1"/>
  <c r="M76" i="44" s="1"/>
  <c r="J78" i="44"/>
  <c r="J77" i="44" s="1"/>
  <c r="J76" i="44" s="1"/>
  <c r="J75" i="44" s="1"/>
  <c r="J74" i="44" s="1"/>
  <c r="J73" i="44" s="1"/>
  <c r="L71" i="44"/>
  <c r="M70" i="44"/>
  <c r="J70" i="44"/>
  <c r="J69" i="44" s="1"/>
  <c r="J68" i="44" s="1"/>
  <c r="J67" i="44" s="1"/>
  <c r="J66" i="44" s="1"/>
  <c r="L65" i="44"/>
  <c r="M64" i="44"/>
  <c r="J64" i="44"/>
  <c r="J63" i="44" s="1"/>
  <c r="J62" i="44" s="1"/>
  <c r="J61" i="44" s="1"/>
  <c r="J60" i="44" s="1"/>
  <c r="M59" i="44"/>
  <c r="L59" i="44" s="1"/>
  <c r="J58" i="44"/>
  <c r="M57" i="44"/>
  <c r="L57" i="44" s="1"/>
  <c r="J56" i="44"/>
  <c r="L55" i="44"/>
  <c r="M54" i="44"/>
  <c r="J54" i="44"/>
  <c r="M49" i="44"/>
  <c r="L49" i="44" s="1"/>
  <c r="J48" i="44"/>
  <c r="J47" i="44" s="1"/>
  <c r="J46" i="44" s="1"/>
  <c r="J45" i="44" s="1"/>
  <c r="J44" i="44" s="1"/>
  <c r="L43" i="44"/>
  <c r="M42" i="44"/>
  <c r="J42" i="44"/>
  <c r="J41" i="44" s="1"/>
  <c r="J40" i="44" s="1"/>
  <c r="J39" i="44" s="1"/>
  <c r="J38" i="44" s="1"/>
  <c r="M41" i="44"/>
  <c r="L37" i="44"/>
  <c r="M36" i="44"/>
  <c r="L36" i="44" s="1"/>
  <c r="J36" i="44"/>
  <c r="J35" i="44" s="1"/>
  <c r="J34" i="44" s="1"/>
  <c r="J33" i="44" s="1"/>
  <c r="L32" i="44"/>
  <c r="M31" i="44"/>
  <c r="J31" i="44"/>
  <c r="J30" i="44" s="1"/>
  <c r="J29" i="44" s="1"/>
  <c r="J28" i="44" s="1"/>
  <c r="L26" i="44"/>
  <c r="M25" i="44"/>
  <c r="J25" i="44"/>
  <c r="M24" i="44"/>
  <c r="M23" i="44" s="1"/>
  <c r="J23" i="44"/>
  <c r="L22" i="44"/>
  <c r="M21" i="44"/>
  <c r="J21" i="44"/>
  <c r="L16" i="44"/>
  <c r="M15" i="44"/>
  <c r="M14" i="44" s="1"/>
  <c r="M13" i="44" s="1"/>
  <c r="J15" i="44"/>
  <c r="L15" i="44" s="1"/>
  <c r="F35" i="7"/>
  <c r="F25" i="7"/>
  <c r="D25" i="7"/>
  <c r="E27" i="7"/>
  <c r="G34" i="37"/>
  <c r="G32" i="37"/>
  <c r="G28" i="37"/>
  <c r="G23" i="37"/>
  <c r="G22" i="37"/>
  <c r="G19" i="37" s="1"/>
  <c r="G17" i="37"/>
  <c r="G14" i="37"/>
  <c r="G12" i="37"/>
  <c r="D34" i="37"/>
  <c r="D32" i="37"/>
  <c r="D30" i="37"/>
  <c r="D28" i="37"/>
  <c r="D27" i="37"/>
  <c r="D23" i="37" s="1"/>
  <c r="D22" i="37"/>
  <c r="D19" i="37"/>
  <c r="D17" i="37"/>
  <c r="D14" i="37"/>
  <c r="D12" i="37" s="1"/>
  <c r="D37" i="7"/>
  <c r="D35" i="7"/>
  <c r="D31" i="7"/>
  <c r="D28" i="7"/>
  <c r="D24" i="7"/>
  <c r="D21" i="7"/>
  <c r="D19" i="7"/>
  <c r="D12" i="7"/>
  <c r="L41" i="44" l="1"/>
  <c r="M58" i="44"/>
  <c r="K53" i="44"/>
  <c r="K52" i="44" s="1"/>
  <c r="K51" i="44" s="1"/>
  <c r="J21" i="45"/>
  <c r="J20" i="45" s="1"/>
  <c r="J19" i="45" s="1"/>
  <c r="J18" i="45" s="1"/>
  <c r="L85" i="45"/>
  <c r="K168" i="45"/>
  <c r="K167" i="45" s="1"/>
  <c r="N127" i="45"/>
  <c r="N126" i="45" s="1"/>
  <c r="N168" i="45"/>
  <c r="N167" i="45" s="1"/>
  <c r="K124" i="44"/>
  <c r="K123" i="44" s="1"/>
  <c r="N124" i="44"/>
  <c r="N123" i="44" s="1"/>
  <c r="P115" i="45"/>
  <c r="P141" i="45"/>
  <c r="P140" i="45" s="1"/>
  <c r="P139" i="45" s="1"/>
  <c r="P138" i="45" s="1"/>
  <c r="J110" i="44"/>
  <c r="L42" i="44"/>
  <c r="L95" i="44"/>
  <c r="L112" i="44"/>
  <c r="L114" i="44"/>
  <c r="N110" i="44"/>
  <c r="N102" i="44" s="1"/>
  <c r="N101" i="44" s="1"/>
  <c r="M31" i="45"/>
  <c r="M30" i="45" s="1"/>
  <c r="M29" i="45" s="1"/>
  <c r="M28" i="45" s="1"/>
  <c r="Q48" i="45"/>
  <c r="J79" i="45"/>
  <c r="J78" i="45" s="1"/>
  <c r="J77" i="45" s="1"/>
  <c r="J76" i="45" s="1"/>
  <c r="L93" i="45"/>
  <c r="O130" i="45"/>
  <c r="O129" i="45" s="1"/>
  <c r="O128" i="45" s="1"/>
  <c r="P125" i="45"/>
  <c r="P168" i="45"/>
  <c r="P167" i="45" s="1"/>
  <c r="K110" i="44"/>
  <c r="L16" i="45"/>
  <c r="Q22" i="45"/>
  <c r="Q24" i="45"/>
  <c r="Q25" i="45"/>
  <c r="Q31" i="45"/>
  <c r="L38" i="45"/>
  <c r="Q40" i="45"/>
  <c r="M89" i="45"/>
  <c r="L100" i="45"/>
  <c r="L145" i="45"/>
  <c r="N79" i="45"/>
  <c r="N78" i="45" s="1"/>
  <c r="N77" i="45" s="1"/>
  <c r="N76" i="45" s="1"/>
  <c r="N141" i="45"/>
  <c r="N140" i="45" s="1"/>
  <c r="N139" i="45" s="1"/>
  <c r="N138" i="45" s="1"/>
  <c r="P34" i="45"/>
  <c r="P11" i="45" s="1"/>
  <c r="P96" i="45"/>
  <c r="P88" i="45" s="1"/>
  <c r="P87" i="45" s="1"/>
  <c r="P86" i="45" s="1"/>
  <c r="P62" i="45"/>
  <c r="N34" i="45"/>
  <c r="N11" i="45" s="1"/>
  <c r="N125" i="45"/>
  <c r="N96" i="45"/>
  <c r="N88" i="45" s="1"/>
  <c r="N87" i="45" s="1"/>
  <c r="N86" i="45" s="1"/>
  <c r="N62" i="45"/>
  <c r="M73" i="45"/>
  <c r="O168" i="45"/>
  <c r="O167" i="45" s="1"/>
  <c r="R37" i="45"/>
  <c r="L94" i="45"/>
  <c r="Q101" i="45"/>
  <c r="Q107" i="45"/>
  <c r="Q113" i="45"/>
  <c r="Q119" i="45"/>
  <c r="M142" i="45"/>
  <c r="O164" i="45"/>
  <c r="O163" i="45" s="1"/>
  <c r="O162" i="45" s="1"/>
  <c r="Q175" i="45"/>
  <c r="M15" i="45"/>
  <c r="M14" i="45" s="1"/>
  <c r="M13" i="45" s="1"/>
  <c r="L22" i="45"/>
  <c r="L40" i="45"/>
  <c r="L48" i="45"/>
  <c r="L60" i="45"/>
  <c r="L68" i="45"/>
  <c r="Q81" i="45"/>
  <c r="O96" i="45"/>
  <c r="L90" i="45"/>
  <c r="Q173" i="45"/>
  <c r="L91" i="45"/>
  <c r="K79" i="45"/>
  <c r="K78" i="45" s="1"/>
  <c r="K77" i="45" s="1"/>
  <c r="K76" i="45" s="1"/>
  <c r="K62" i="45" s="1"/>
  <c r="K37" i="45"/>
  <c r="K36" i="45" s="1"/>
  <c r="K35" i="45" s="1"/>
  <c r="K34" i="45" s="1"/>
  <c r="K141" i="45"/>
  <c r="K140" i="45" s="1"/>
  <c r="K139" i="45" s="1"/>
  <c r="K138" i="45" s="1"/>
  <c r="R186" i="45"/>
  <c r="R185" i="45" s="1"/>
  <c r="Q187" i="45"/>
  <c r="K89" i="45"/>
  <c r="K127" i="45"/>
  <c r="K126" i="45" s="1"/>
  <c r="J96" i="45"/>
  <c r="L96" i="45" s="1"/>
  <c r="L142" i="45"/>
  <c r="Q170" i="45"/>
  <c r="R21" i="45"/>
  <c r="O21" i="45"/>
  <c r="O20" i="45" s="1"/>
  <c r="O19" i="45" s="1"/>
  <c r="O18" i="45" s="1"/>
  <c r="Q32" i="45"/>
  <c r="M37" i="45"/>
  <c r="R47" i="45"/>
  <c r="Q47" i="45" s="1"/>
  <c r="O79" i="45"/>
  <c r="O78" i="45" s="1"/>
  <c r="O77" i="45" s="1"/>
  <c r="O76" i="45" s="1"/>
  <c r="O62" i="45" s="1"/>
  <c r="L101" i="45"/>
  <c r="L123" i="45"/>
  <c r="R169" i="45"/>
  <c r="O37" i="45"/>
  <c r="O36" i="45" s="1"/>
  <c r="O35" i="45" s="1"/>
  <c r="O34" i="45" s="1"/>
  <c r="O11" i="45" s="1"/>
  <c r="L83" i="45"/>
  <c r="O89" i="45"/>
  <c r="J37" i="45"/>
  <c r="J36" i="45" s="1"/>
  <c r="J35" i="45" s="1"/>
  <c r="L47" i="45"/>
  <c r="L67" i="45"/>
  <c r="L81" i="45"/>
  <c r="M88" i="45"/>
  <c r="M87" i="45" s="1"/>
  <c r="J89" i="45"/>
  <c r="L89" i="45" s="1"/>
  <c r="Q149" i="45"/>
  <c r="Q163" i="45"/>
  <c r="Q164" i="45"/>
  <c r="Q171" i="45"/>
  <c r="Q189" i="45"/>
  <c r="K96" i="45"/>
  <c r="K88" i="45" s="1"/>
  <c r="K87" i="45" s="1"/>
  <c r="K115" i="45"/>
  <c r="K21" i="45"/>
  <c r="K20" i="45" s="1"/>
  <c r="K19" i="45" s="1"/>
  <c r="K18" i="45" s="1"/>
  <c r="L97" i="45"/>
  <c r="L98" i="45"/>
  <c r="L28" i="45"/>
  <c r="J62" i="45"/>
  <c r="J127" i="45"/>
  <c r="J126" i="45" s="1"/>
  <c r="Q14" i="45"/>
  <c r="L14" i="45"/>
  <c r="J34" i="45"/>
  <c r="J11" i="45" s="1"/>
  <c r="J115" i="45"/>
  <c r="L65" i="45"/>
  <c r="L56" i="45"/>
  <c r="Q60" i="45"/>
  <c r="L64" i="45"/>
  <c r="L31" i="45"/>
  <c r="L59" i="45"/>
  <c r="L66" i="45"/>
  <c r="Q98" i="45"/>
  <c r="Q15" i="45"/>
  <c r="Q67" i="45"/>
  <c r="L84" i="45"/>
  <c r="L113" i="45"/>
  <c r="M112" i="45"/>
  <c r="M24" i="45"/>
  <c r="L25" i="45"/>
  <c r="Q53" i="45"/>
  <c r="R59" i="45"/>
  <c r="Q72" i="45"/>
  <c r="R71" i="45"/>
  <c r="Q73" i="45"/>
  <c r="Q85" i="45"/>
  <c r="R84" i="45"/>
  <c r="O111" i="45"/>
  <c r="Q112" i="45"/>
  <c r="L119" i="45"/>
  <c r="M118" i="45"/>
  <c r="R122" i="45"/>
  <c r="Q123" i="45"/>
  <c r="R142" i="45"/>
  <c r="Q142" i="45" s="1"/>
  <c r="Q143" i="45"/>
  <c r="Q152" i="45"/>
  <c r="R151" i="45"/>
  <c r="Q151" i="45" s="1"/>
  <c r="J174" i="45"/>
  <c r="J173" i="45" s="1"/>
  <c r="L175" i="45"/>
  <c r="O181" i="45"/>
  <c r="Q182" i="45"/>
  <c r="J188" i="45"/>
  <c r="J187" i="45" s="1"/>
  <c r="J186" i="45" s="1"/>
  <c r="J185" i="45" s="1"/>
  <c r="J184" i="45" s="1"/>
  <c r="L189" i="45"/>
  <c r="R13" i="45"/>
  <c r="L29" i="45"/>
  <c r="L30" i="45"/>
  <c r="R36" i="45"/>
  <c r="Q38" i="45"/>
  <c r="L45" i="45"/>
  <c r="L46" i="45"/>
  <c r="R52" i="45"/>
  <c r="Q54" i="45"/>
  <c r="L63" i="45"/>
  <c r="Q91" i="45"/>
  <c r="R100" i="45"/>
  <c r="Q100" i="45" s="1"/>
  <c r="Q106" i="45"/>
  <c r="L122" i="45"/>
  <c r="M121" i="45"/>
  <c r="L121" i="45" s="1"/>
  <c r="Q130" i="45"/>
  <c r="L133" i="45"/>
  <c r="L135" i="45"/>
  <c r="O145" i="45"/>
  <c r="Q145" i="45" s="1"/>
  <c r="Q146" i="45"/>
  <c r="O154" i="45"/>
  <c r="Q155" i="45"/>
  <c r="R159" i="45"/>
  <c r="Q160" i="45"/>
  <c r="M163" i="45"/>
  <c r="J170" i="45"/>
  <c r="J169" i="45" s="1"/>
  <c r="L171" i="45"/>
  <c r="M36" i="45"/>
  <c r="L44" i="45"/>
  <c r="M52" i="45"/>
  <c r="L53" i="45"/>
  <c r="Q66" i="45"/>
  <c r="R65" i="45"/>
  <c r="M79" i="45"/>
  <c r="L80" i="45"/>
  <c r="L131" i="45"/>
  <c r="M130" i="45"/>
  <c r="M151" i="45"/>
  <c r="L151" i="45" s="1"/>
  <c r="L152" i="45"/>
  <c r="M173" i="45"/>
  <c r="L173" i="45" s="1"/>
  <c r="M187" i="45"/>
  <c r="Q16" i="45"/>
  <c r="R20" i="45"/>
  <c r="Q26" i="45"/>
  <c r="R30" i="45"/>
  <c r="Q42" i="45"/>
  <c r="R46" i="45"/>
  <c r="L57" i="45"/>
  <c r="L58" i="45"/>
  <c r="R80" i="45"/>
  <c r="J88" i="45"/>
  <c r="Q94" i="45"/>
  <c r="R93" i="45"/>
  <c r="R97" i="45"/>
  <c r="J164" i="45"/>
  <c r="J163" i="45" s="1"/>
  <c r="J162" i="45" s="1"/>
  <c r="L165" i="45"/>
  <c r="M169" i="45"/>
  <c r="Q68" i="45"/>
  <c r="Q74" i="45"/>
  <c r="L107" i="45"/>
  <c r="M106" i="45"/>
  <c r="Q118" i="45"/>
  <c r="L134" i="45"/>
  <c r="O135" i="45"/>
  <c r="Q136" i="45"/>
  <c r="R140" i="45"/>
  <c r="L149" i="45"/>
  <c r="J148" i="45"/>
  <c r="J141" i="45" s="1"/>
  <c r="J140" i="45" s="1"/>
  <c r="L161" i="45"/>
  <c r="M160" i="45"/>
  <c r="R177" i="45"/>
  <c r="R105" i="45"/>
  <c r="R117" i="45"/>
  <c r="R129" i="45"/>
  <c r="L136" i="45"/>
  <c r="Q148" i="45"/>
  <c r="L155" i="45"/>
  <c r="M154" i="45"/>
  <c r="L154" i="45" s="1"/>
  <c r="Q174" i="45"/>
  <c r="L182" i="45"/>
  <c r="M181" i="45"/>
  <c r="Q186" i="45"/>
  <c r="Q188" i="45"/>
  <c r="L146" i="45"/>
  <c r="Q162" i="45"/>
  <c r="N80" i="44"/>
  <c r="N72" i="44" s="1"/>
  <c r="N142" i="44"/>
  <c r="N156" i="44"/>
  <c r="N50" i="44"/>
  <c r="N10" i="44" s="1"/>
  <c r="K103" i="44"/>
  <c r="K102" i="44" s="1"/>
  <c r="K101" i="44" s="1"/>
  <c r="K196" i="44"/>
  <c r="K195" i="44" s="1"/>
  <c r="K149" i="44"/>
  <c r="K148" i="44" s="1"/>
  <c r="K142" i="44" s="1"/>
  <c r="K93" i="44"/>
  <c r="K92" i="44" s="1"/>
  <c r="K91" i="44" s="1"/>
  <c r="K90" i="44" s="1"/>
  <c r="K20" i="44"/>
  <c r="K19" i="44" s="1"/>
  <c r="K18" i="44" s="1"/>
  <c r="K17" i="44" s="1"/>
  <c r="K10" i="44" s="1"/>
  <c r="K158" i="44"/>
  <c r="K157" i="44" s="1"/>
  <c r="K27" i="44"/>
  <c r="K50" i="44"/>
  <c r="K80" i="44"/>
  <c r="K170" i="44"/>
  <c r="K169" i="44" s="1"/>
  <c r="M125" i="44"/>
  <c r="L125" i="44" s="1"/>
  <c r="L21" i="44"/>
  <c r="M35" i="44"/>
  <c r="L58" i="44"/>
  <c r="L64" i="44"/>
  <c r="L180" i="44"/>
  <c r="L25" i="44"/>
  <c r="M40" i="44"/>
  <c r="L40" i="44" s="1"/>
  <c r="L162" i="44"/>
  <c r="M167" i="44"/>
  <c r="M166" i="44" s="1"/>
  <c r="M165" i="44" s="1"/>
  <c r="L177" i="44"/>
  <c r="J53" i="44"/>
  <c r="J52" i="44" s="1"/>
  <c r="J51" i="44" s="1"/>
  <c r="J50" i="44" s="1"/>
  <c r="L88" i="44"/>
  <c r="J93" i="44"/>
  <c r="L106" i="44"/>
  <c r="M188" i="44"/>
  <c r="L188" i="44" s="1"/>
  <c r="J86" i="44"/>
  <c r="J80" i="44" s="1"/>
  <c r="L87" i="44"/>
  <c r="L214" i="44"/>
  <c r="L23" i="44"/>
  <c r="J103" i="44"/>
  <c r="J102" i="44" s="1"/>
  <c r="J101" i="44" s="1"/>
  <c r="J124" i="44"/>
  <c r="J123" i="44" s="1"/>
  <c r="J170" i="44"/>
  <c r="J169" i="44" s="1"/>
  <c r="L24" i="44"/>
  <c r="L31" i="44"/>
  <c r="J27" i="44"/>
  <c r="L108" i="44"/>
  <c r="L119" i="44"/>
  <c r="L129" i="44"/>
  <c r="L135" i="44"/>
  <c r="L151" i="44"/>
  <c r="L215" i="44"/>
  <c r="M83" i="44"/>
  <c r="L83" i="44" s="1"/>
  <c r="M94" i="44"/>
  <c r="M93" i="44" s="1"/>
  <c r="M92" i="44" s="1"/>
  <c r="M91" i="44" s="1"/>
  <c r="M176" i="44"/>
  <c r="L176" i="44" s="1"/>
  <c r="M179" i="44"/>
  <c r="L179" i="44" s="1"/>
  <c r="J20" i="44"/>
  <c r="J19" i="44" s="1"/>
  <c r="J18" i="44" s="1"/>
  <c r="J17" i="44" s="1"/>
  <c r="L54" i="44"/>
  <c r="L70" i="44"/>
  <c r="M107" i="44"/>
  <c r="L107" i="44" s="1"/>
  <c r="L127" i="44"/>
  <c r="L130" i="44"/>
  <c r="L140" i="44"/>
  <c r="M144" i="44"/>
  <c r="L145" i="44"/>
  <c r="M75" i="44"/>
  <c r="L76" i="44"/>
  <c r="J92" i="44"/>
  <c r="J91" i="44" s="1"/>
  <c r="J90" i="44" s="1"/>
  <c r="M148" i="44"/>
  <c r="J158" i="44"/>
  <c r="J157" i="44" s="1"/>
  <c r="L165" i="44"/>
  <c r="M12" i="44"/>
  <c r="J14" i="44"/>
  <c r="J13" i="44" s="1"/>
  <c r="J12" i="44" s="1"/>
  <c r="J11" i="44" s="1"/>
  <c r="M30" i="44"/>
  <c r="M48" i="44"/>
  <c r="M63" i="44"/>
  <c r="M69" i="44"/>
  <c r="L78" i="44"/>
  <c r="L98" i="44"/>
  <c r="M104" i="44"/>
  <c r="L104" i="44" s="1"/>
  <c r="M134" i="44"/>
  <c r="M139" i="44"/>
  <c r="L147" i="44"/>
  <c r="L154" i="44"/>
  <c r="L166" i="44"/>
  <c r="J196" i="44"/>
  <c r="J195" i="44" s="1"/>
  <c r="L222" i="44"/>
  <c r="M221" i="44"/>
  <c r="L110" i="44"/>
  <c r="M56" i="44"/>
  <c r="L111" i="44"/>
  <c r="L115" i="44"/>
  <c r="L120" i="44"/>
  <c r="L150" i="44"/>
  <c r="M161" i="44"/>
  <c r="M164" i="44"/>
  <c r="L164" i="44" s="1"/>
  <c r="L200" i="44"/>
  <c r="M199" i="44"/>
  <c r="M20" i="44"/>
  <c r="L77" i="44"/>
  <c r="L97" i="44"/>
  <c r="M118" i="44"/>
  <c r="L126" i="44"/>
  <c r="L141" i="44"/>
  <c r="L146" i="44"/>
  <c r="J149" i="44"/>
  <c r="J148" i="44" s="1"/>
  <c r="J142" i="44" s="1"/>
  <c r="L153" i="44"/>
  <c r="L167" i="44"/>
  <c r="L174" i="44"/>
  <c r="M173" i="44"/>
  <c r="L173" i="44" s="1"/>
  <c r="M183" i="44"/>
  <c r="M193" i="44"/>
  <c r="M203" i="44"/>
  <c r="M210" i="44"/>
  <c r="J72" i="44" l="1"/>
  <c r="N100" i="44"/>
  <c r="L91" i="44"/>
  <c r="J168" i="45"/>
  <c r="J167" i="45" s="1"/>
  <c r="K86" i="45"/>
  <c r="L37" i="45"/>
  <c r="K11" i="45"/>
  <c r="P191" i="45"/>
  <c r="P10" i="45"/>
  <c r="N191" i="45"/>
  <c r="N10" i="45"/>
  <c r="L170" i="45"/>
  <c r="L15" i="45"/>
  <c r="O88" i="45"/>
  <c r="O87" i="45" s="1"/>
  <c r="M72" i="45"/>
  <c r="L73" i="45"/>
  <c r="K125" i="45"/>
  <c r="K191" i="45" s="1"/>
  <c r="L164" i="45"/>
  <c r="R184" i="45"/>
  <c r="Q184" i="45" s="1"/>
  <c r="Q185" i="45"/>
  <c r="L188" i="45"/>
  <c r="Q37" i="45"/>
  <c r="R168" i="45"/>
  <c r="Q169" i="45"/>
  <c r="Q21" i="45"/>
  <c r="L174" i="45"/>
  <c r="R128" i="45"/>
  <c r="Q129" i="45"/>
  <c r="O134" i="45"/>
  <c r="Q135" i="45"/>
  <c r="L106" i="45"/>
  <c r="M105" i="45"/>
  <c r="M12" i="45"/>
  <c r="L13" i="45"/>
  <c r="L130" i="45"/>
  <c r="M129" i="45"/>
  <c r="Q65" i="45"/>
  <c r="R64" i="45"/>
  <c r="Q159" i="45"/>
  <c r="R158" i="45"/>
  <c r="R51" i="45"/>
  <c r="Q52" i="45"/>
  <c r="R35" i="45"/>
  <c r="Q35" i="45" s="1"/>
  <c r="Q36" i="45"/>
  <c r="Q122" i="45"/>
  <c r="R121" i="45"/>
  <c r="O110" i="45"/>
  <c r="Q111" i="45"/>
  <c r="Q71" i="45"/>
  <c r="R70" i="45"/>
  <c r="Q70" i="45" s="1"/>
  <c r="Q59" i="45"/>
  <c r="R58" i="45"/>
  <c r="M21" i="45"/>
  <c r="L24" i="45"/>
  <c r="L181" i="45"/>
  <c r="M180" i="45"/>
  <c r="R116" i="45"/>
  <c r="Q116" i="45" s="1"/>
  <c r="Q117" i="45"/>
  <c r="L160" i="45"/>
  <c r="M159" i="45"/>
  <c r="L169" i="45"/>
  <c r="M168" i="45"/>
  <c r="M141" i="45"/>
  <c r="J87" i="45"/>
  <c r="L88" i="45"/>
  <c r="Q46" i="45"/>
  <c r="R45" i="45"/>
  <c r="Q20" i="45"/>
  <c r="R19" i="45"/>
  <c r="L187" i="45"/>
  <c r="M186" i="45"/>
  <c r="L163" i="45"/>
  <c r="M162" i="45"/>
  <c r="L162" i="45" s="1"/>
  <c r="L118" i="45"/>
  <c r="M117" i="45"/>
  <c r="Q84" i="45"/>
  <c r="R83" i="45"/>
  <c r="Q83" i="45" s="1"/>
  <c r="L112" i="45"/>
  <c r="M111" i="45"/>
  <c r="Q105" i="45"/>
  <c r="R104" i="45"/>
  <c r="Q97" i="45"/>
  <c r="R96" i="45"/>
  <c r="Q96" i="45" s="1"/>
  <c r="Q80" i="45"/>
  <c r="R79" i="45"/>
  <c r="L36" i="45"/>
  <c r="M35" i="45"/>
  <c r="O141" i="45"/>
  <c r="Q154" i="45"/>
  <c r="J139" i="45"/>
  <c r="J138" i="45" s="1"/>
  <c r="J125" i="45" s="1"/>
  <c r="Q93" i="45"/>
  <c r="R89" i="45"/>
  <c r="Q30" i="45"/>
  <c r="R29" i="45"/>
  <c r="M78" i="45"/>
  <c r="L79" i="45"/>
  <c r="L52" i="45"/>
  <c r="M51" i="45"/>
  <c r="L148" i="45"/>
  <c r="Q13" i="45"/>
  <c r="R12" i="45"/>
  <c r="O180" i="45"/>
  <c r="Q181" i="45"/>
  <c r="N9" i="44"/>
  <c r="N224" i="44"/>
  <c r="K100" i="44"/>
  <c r="K224" i="44" s="1"/>
  <c r="K72" i="44"/>
  <c r="K9" i="44" s="1"/>
  <c r="K156" i="44"/>
  <c r="J10" i="44"/>
  <c r="M187" i="44"/>
  <c r="L35" i="44"/>
  <c r="M34" i="44"/>
  <c r="M39" i="44"/>
  <c r="L92" i="44"/>
  <c r="L86" i="44"/>
  <c r="L93" i="44"/>
  <c r="M90" i="44"/>
  <c r="L90" i="44" s="1"/>
  <c r="J100" i="44"/>
  <c r="M82" i="44"/>
  <c r="M81" i="44" s="1"/>
  <c r="L94" i="44"/>
  <c r="M133" i="44"/>
  <c r="L134" i="44"/>
  <c r="L148" i="44"/>
  <c r="M202" i="44"/>
  <c r="L203" i="44"/>
  <c r="M53" i="44"/>
  <c r="L56" i="44"/>
  <c r="M220" i="44"/>
  <c r="L221" i="44"/>
  <c r="M68" i="44"/>
  <c r="L69" i="44"/>
  <c r="M29" i="44"/>
  <c r="L30" i="44"/>
  <c r="M103" i="44"/>
  <c r="L14" i="44"/>
  <c r="M143" i="44"/>
  <c r="L144" i="44"/>
  <c r="L13" i="44"/>
  <c r="M192" i="44"/>
  <c r="L193" i="44"/>
  <c r="L20" i="44"/>
  <c r="M19" i="44"/>
  <c r="M62" i="44"/>
  <c r="L63" i="44"/>
  <c r="J156" i="44"/>
  <c r="M209" i="44"/>
  <c r="L210" i="44"/>
  <c r="L118" i="44"/>
  <c r="M117" i="44"/>
  <c r="L117" i="44" s="1"/>
  <c r="M182" i="44"/>
  <c r="L183" i="44"/>
  <c r="M198" i="44"/>
  <c r="L199" i="44"/>
  <c r="M160" i="44"/>
  <c r="L161" i="44"/>
  <c r="L139" i="44"/>
  <c r="M138" i="44"/>
  <c r="M47" i="44"/>
  <c r="L48" i="44"/>
  <c r="M11" i="44"/>
  <c r="L12" i="44"/>
  <c r="L149" i="44"/>
  <c r="M74" i="44"/>
  <c r="L75" i="44"/>
  <c r="J9" i="44" l="1"/>
  <c r="M71" i="45"/>
  <c r="L72" i="45"/>
  <c r="K10" i="45"/>
  <c r="R167" i="45"/>
  <c r="Q167" i="45" s="1"/>
  <c r="Q168" i="45"/>
  <c r="Q12" i="45"/>
  <c r="L35" i="45"/>
  <c r="Q104" i="45"/>
  <c r="R103" i="45"/>
  <c r="Q103" i="45" s="1"/>
  <c r="L168" i="45"/>
  <c r="M167" i="45"/>
  <c r="L167" i="45" s="1"/>
  <c r="Q121" i="45"/>
  <c r="R115" i="45"/>
  <c r="Q115" i="45" s="1"/>
  <c r="Q64" i="45"/>
  <c r="R63" i="45"/>
  <c r="Q89" i="45"/>
  <c r="R88" i="45"/>
  <c r="Q19" i="45"/>
  <c r="R18" i="45"/>
  <c r="Q18" i="45" s="1"/>
  <c r="M20" i="45"/>
  <c r="L21" i="45"/>
  <c r="Q51" i="45"/>
  <c r="R50" i="45"/>
  <c r="Q50" i="45" s="1"/>
  <c r="L12" i="45"/>
  <c r="O133" i="45"/>
  <c r="Q134" i="45"/>
  <c r="M77" i="45"/>
  <c r="L78" i="45"/>
  <c r="Q79" i="45"/>
  <c r="R78" i="45"/>
  <c r="J86" i="45"/>
  <c r="L87" i="45"/>
  <c r="L159" i="45"/>
  <c r="M158" i="45"/>
  <c r="L180" i="45"/>
  <c r="M179" i="45"/>
  <c r="Q58" i="45"/>
  <c r="R57" i="45"/>
  <c r="R157" i="45"/>
  <c r="Q158" i="45"/>
  <c r="M128" i="45"/>
  <c r="L129" i="45"/>
  <c r="M104" i="45"/>
  <c r="L105" i="45"/>
  <c r="O179" i="45"/>
  <c r="Q180" i="45"/>
  <c r="M50" i="45"/>
  <c r="L50" i="45" s="1"/>
  <c r="L51" i="45"/>
  <c r="Q29" i="45"/>
  <c r="R28" i="45"/>
  <c r="Q28" i="45" s="1"/>
  <c r="O140" i="45"/>
  <c r="Q141" i="45"/>
  <c r="M110" i="45"/>
  <c r="L111" i="45"/>
  <c r="L117" i="45"/>
  <c r="M116" i="45"/>
  <c r="L186" i="45"/>
  <c r="M185" i="45"/>
  <c r="Q45" i="45"/>
  <c r="R44" i="45"/>
  <c r="L141" i="45"/>
  <c r="M140" i="45"/>
  <c r="O109" i="45"/>
  <c r="Q110" i="45"/>
  <c r="Q128" i="45"/>
  <c r="R127" i="45"/>
  <c r="J224" i="44"/>
  <c r="L34" i="44"/>
  <c r="M33" i="44"/>
  <c r="L33" i="44" s="1"/>
  <c r="L82" i="44"/>
  <c r="M186" i="44"/>
  <c r="L187" i="44"/>
  <c r="L39" i="44"/>
  <c r="M38" i="44"/>
  <c r="L38" i="44" s="1"/>
  <c r="M159" i="44"/>
  <c r="L160" i="44"/>
  <c r="M67" i="44"/>
  <c r="L68" i="44"/>
  <c r="M137" i="44"/>
  <c r="L138" i="44"/>
  <c r="M61" i="44"/>
  <c r="L62" i="44"/>
  <c r="M132" i="44"/>
  <c r="L133" i="44"/>
  <c r="M208" i="44"/>
  <c r="L209" i="44"/>
  <c r="L19" i="44"/>
  <c r="M18" i="44"/>
  <c r="L53" i="44"/>
  <c r="M52" i="44"/>
  <c r="L11" i="44"/>
  <c r="L198" i="44"/>
  <c r="M197" i="44"/>
  <c r="L143" i="44"/>
  <c r="M142" i="44"/>
  <c r="L142" i="44" s="1"/>
  <c r="M28" i="44"/>
  <c r="L29" i="44"/>
  <c r="M219" i="44"/>
  <c r="L220" i="44"/>
  <c r="M201" i="44"/>
  <c r="L201" i="44" s="1"/>
  <c r="L202" i="44"/>
  <c r="M46" i="44"/>
  <c r="L47" i="44"/>
  <c r="M172" i="44"/>
  <c r="L182" i="44"/>
  <c r="M102" i="44"/>
  <c r="L103" i="44"/>
  <c r="L74" i="44"/>
  <c r="M73" i="44"/>
  <c r="M191" i="44"/>
  <c r="L192" i="44"/>
  <c r="M80" i="44"/>
  <c r="L80" i="44" s="1"/>
  <c r="L81" i="44"/>
  <c r="M70" i="45" l="1"/>
  <c r="L70" i="45" s="1"/>
  <c r="L71" i="45"/>
  <c r="J191" i="45"/>
  <c r="J10" i="45"/>
  <c r="Q44" i="45"/>
  <c r="R34" i="45"/>
  <c r="L116" i="45"/>
  <c r="M115" i="45"/>
  <c r="L115" i="45" s="1"/>
  <c r="L179" i="45"/>
  <c r="M178" i="45"/>
  <c r="Q88" i="45"/>
  <c r="R87" i="45"/>
  <c r="Q109" i="45"/>
  <c r="O86" i="45"/>
  <c r="O139" i="45"/>
  <c r="O138" i="45" s="1"/>
  <c r="Q140" i="45"/>
  <c r="M103" i="45"/>
  <c r="L104" i="45"/>
  <c r="Q157" i="45"/>
  <c r="R139" i="45"/>
  <c r="M76" i="45"/>
  <c r="L77" i="45"/>
  <c r="L20" i="45"/>
  <c r="M19" i="45"/>
  <c r="R126" i="45"/>
  <c r="L140" i="45"/>
  <c r="L185" i="45"/>
  <c r="M184" i="45"/>
  <c r="L184" i="45" s="1"/>
  <c r="Q57" i="45"/>
  <c r="R56" i="45"/>
  <c r="Q56" i="45" s="1"/>
  <c r="L158" i="45"/>
  <c r="M157" i="45"/>
  <c r="L157" i="45" s="1"/>
  <c r="Q78" i="45"/>
  <c r="R77" i="45"/>
  <c r="Q63" i="45"/>
  <c r="M34" i="45"/>
  <c r="L34" i="45" s="1"/>
  <c r="L110" i="45"/>
  <c r="M109" i="45"/>
  <c r="L109" i="45" s="1"/>
  <c r="O178" i="45"/>
  <c r="Q179" i="45"/>
  <c r="L128" i="45"/>
  <c r="M127" i="45"/>
  <c r="Q133" i="45"/>
  <c r="O127" i="45"/>
  <c r="O126" i="45" s="1"/>
  <c r="M185" i="44"/>
  <c r="L185" i="44" s="1"/>
  <c r="L186" i="44"/>
  <c r="L73" i="44"/>
  <c r="M72" i="44"/>
  <c r="L72" i="44" s="1"/>
  <c r="L197" i="44"/>
  <c r="M196" i="44"/>
  <c r="L52" i="44"/>
  <c r="M51" i="44"/>
  <c r="L172" i="44"/>
  <c r="M171" i="44"/>
  <c r="L28" i="44"/>
  <c r="M27" i="44"/>
  <c r="L27" i="44" s="1"/>
  <c r="L208" i="44"/>
  <c r="M207" i="44"/>
  <c r="L61" i="44"/>
  <c r="M60" i="44"/>
  <c r="L60" i="44" s="1"/>
  <c r="L67" i="44"/>
  <c r="M66" i="44"/>
  <c r="L66" i="44" s="1"/>
  <c r="M17" i="44"/>
  <c r="L18" i="44"/>
  <c r="L191" i="44"/>
  <c r="M190" i="44"/>
  <c r="L190" i="44" s="1"/>
  <c r="L102" i="44"/>
  <c r="M101" i="44"/>
  <c r="L46" i="44"/>
  <c r="M45" i="44"/>
  <c r="L219" i="44"/>
  <c r="M218" i="44"/>
  <c r="M124" i="44"/>
  <c r="L132" i="44"/>
  <c r="M136" i="44"/>
  <c r="L136" i="44" s="1"/>
  <c r="L137" i="44"/>
  <c r="L159" i="44"/>
  <c r="M158" i="44"/>
  <c r="O10" i="45" l="1"/>
  <c r="O125" i="45"/>
  <c r="Q127" i="45"/>
  <c r="O177" i="45"/>
  <c r="Q177" i="45" s="1"/>
  <c r="Q178" i="45"/>
  <c r="Q77" i="45"/>
  <c r="R76" i="45"/>
  <c r="M139" i="45"/>
  <c r="M18" i="45"/>
  <c r="L19" i="45"/>
  <c r="R138" i="45"/>
  <c r="Q138" i="45" s="1"/>
  <c r="Q139" i="45"/>
  <c r="Q87" i="45"/>
  <c r="R86" i="45"/>
  <c r="Q86" i="45" s="1"/>
  <c r="L178" i="45"/>
  <c r="M177" i="45"/>
  <c r="L177" i="45" s="1"/>
  <c r="Q34" i="45"/>
  <c r="R11" i="45"/>
  <c r="L127" i="45"/>
  <c r="M126" i="45"/>
  <c r="Q126" i="45"/>
  <c r="L76" i="45"/>
  <c r="M62" i="45"/>
  <c r="L62" i="45" s="1"/>
  <c r="L103" i="45"/>
  <c r="M86" i="45"/>
  <c r="L86" i="45" s="1"/>
  <c r="L158" i="44"/>
  <c r="M157" i="44"/>
  <c r="L45" i="44"/>
  <c r="M44" i="44"/>
  <c r="L44" i="44" s="1"/>
  <c r="L171" i="44"/>
  <c r="M170" i="44"/>
  <c r="M195" i="44"/>
  <c r="L195" i="44" s="1"/>
  <c r="L196" i="44"/>
  <c r="L124" i="44"/>
  <c r="M123" i="44"/>
  <c r="L123" i="44" s="1"/>
  <c r="L207" i="44"/>
  <c r="M206" i="44"/>
  <c r="L218" i="44"/>
  <c r="M217" i="44"/>
  <c r="L217" i="44" s="1"/>
  <c r="L101" i="44"/>
  <c r="M100" i="44"/>
  <c r="L100" i="44" s="1"/>
  <c r="M50" i="44"/>
  <c r="L50" i="44" s="1"/>
  <c r="L51" i="44"/>
  <c r="L17" i="44"/>
  <c r="M10" i="44" l="1"/>
  <c r="R125" i="45"/>
  <c r="Q125" i="45" s="1"/>
  <c r="O191" i="45"/>
  <c r="Q11" i="45"/>
  <c r="Q76" i="45"/>
  <c r="R62" i="45"/>
  <c r="Q62" i="45" s="1"/>
  <c r="L126" i="45"/>
  <c r="L18" i="45"/>
  <c r="M11" i="45"/>
  <c r="M138" i="45"/>
  <c r="L138" i="45" s="1"/>
  <c r="L139" i="45"/>
  <c r="L10" i="44"/>
  <c r="M205" i="44"/>
  <c r="L205" i="44" s="1"/>
  <c r="L206" i="44"/>
  <c r="M169" i="44"/>
  <c r="L169" i="44" s="1"/>
  <c r="L170" i="44"/>
  <c r="L157" i="44"/>
  <c r="M125" i="45" l="1"/>
  <c r="L125" i="45" s="1"/>
  <c r="R10" i="45"/>
  <c r="Q10" i="45" s="1"/>
  <c r="L11" i="45"/>
  <c r="R191" i="45"/>
  <c r="Q191" i="45" s="1"/>
  <c r="M156" i="44"/>
  <c r="M9" i="44" s="1"/>
  <c r="M10" i="45" l="1"/>
  <c r="L10" i="45" s="1"/>
  <c r="M191" i="45"/>
  <c r="L191" i="45" s="1"/>
  <c r="L156" i="44"/>
  <c r="L9" i="44" s="1"/>
  <c r="M224" i="44"/>
  <c r="L224" i="44" l="1"/>
  <c r="I93" i="36" l="1"/>
  <c r="L76" i="36"/>
  <c r="L75" i="36" s="1"/>
  <c r="L73" i="36"/>
  <c r="L72" i="36" s="1"/>
  <c r="J76" i="36"/>
  <c r="J75" i="36" s="1"/>
  <c r="J73" i="36"/>
  <c r="J72" i="36" s="1"/>
  <c r="I76" i="36"/>
  <c r="I75" i="36" s="1"/>
  <c r="I73" i="36"/>
  <c r="I72" i="36" s="1"/>
  <c r="G76" i="36"/>
  <c r="G75" i="36" s="1"/>
  <c r="G73" i="36"/>
  <c r="G72" i="36" s="1"/>
  <c r="K74" i="36"/>
  <c r="K77" i="36"/>
  <c r="H74" i="36"/>
  <c r="H77" i="36"/>
  <c r="J151" i="36"/>
  <c r="J150" i="36" s="1"/>
  <c r="J149" i="36" s="1"/>
  <c r="J148" i="36" s="1"/>
  <c r="J146" i="36"/>
  <c r="J145" i="36" s="1"/>
  <c r="J144" i="36" s="1"/>
  <c r="J139" i="36" s="1"/>
  <c r="J142" i="36"/>
  <c r="J141" i="36" s="1"/>
  <c r="J140" i="36" s="1"/>
  <c r="J137" i="36"/>
  <c r="J136" i="36" s="1"/>
  <c r="J135" i="36" s="1"/>
  <c r="J134" i="36" s="1"/>
  <c r="J132" i="36"/>
  <c r="J131" i="36" s="1"/>
  <c r="J130" i="36" s="1"/>
  <c r="J129" i="36" s="1"/>
  <c r="J127" i="36"/>
  <c r="J126" i="36" s="1"/>
  <c r="J124" i="36"/>
  <c r="J123" i="36" s="1"/>
  <c r="J119" i="36"/>
  <c r="J118" i="36" s="1"/>
  <c r="J117" i="36" s="1"/>
  <c r="J116" i="36" s="1"/>
  <c r="J115" i="36"/>
  <c r="J114" i="36" s="1"/>
  <c r="J113" i="36" s="1"/>
  <c r="J111" i="36"/>
  <c r="J110" i="36" s="1"/>
  <c r="J107" i="36"/>
  <c r="J106" i="36" s="1"/>
  <c r="J105" i="36" s="1"/>
  <c r="J101" i="36"/>
  <c r="J100" i="36" s="1"/>
  <c r="J99" i="36" s="1"/>
  <c r="J97" i="36"/>
  <c r="J96" i="36" s="1"/>
  <c r="J95" i="36" s="1"/>
  <c r="J92" i="36"/>
  <c r="J91" i="36" s="1"/>
  <c r="J90" i="36" s="1"/>
  <c r="J89" i="36" s="1"/>
  <c r="J87" i="36"/>
  <c r="J86" i="36" s="1"/>
  <c r="J85" i="36" s="1"/>
  <c r="J84" i="36" s="1"/>
  <c r="J82" i="36"/>
  <c r="J81" i="36" s="1"/>
  <c r="J79" i="36"/>
  <c r="J78" i="36" s="1"/>
  <c r="J70" i="36"/>
  <c r="J69" i="36" s="1"/>
  <c r="J64" i="36"/>
  <c r="J63" i="36" s="1"/>
  <c r="J61" i="36"/>
  <c r="J60" i="36" s="1"/>
  <c r="J57" i="36"/>
  <c r="J56" i="36" s="1"/>
  <c r="J54" i="36"/>
  <c r="J53" i="36" s="1"/>
  <c r="J49" i="36"/>
  <c r="J48" i="36" s="1"/>
  <c r="J47" i="36" s="1"/>
  <c r="J46" i="36" s="1"/>
  <c r="J44" i="36"/>
  <c r="J43" i="36" s="1"/>
  <c r="J42" i="36" s="1"/>
  <c r="J40" i="36"/>
  <c r="J39" i="36" s="1"/>
  <c r="J38" i="36" s="1"/>
  <c r="J36" i="36"/>
  <c r="J35" i="36" s="1"/>
  <c r="J33" i="36"/>
  <c r="J31" i="36"/>
  <c r="J29" i="36"/>
  <c r="J25" i="36"/>
  <c r="J24" i="36"/>
  <c r="J23" i="36"/>
  <c r="J21" i="36"/>
  <c r="J16" i="36"/>
  <c r="J15" i="36" s="1"/>
  <c r="J14" i="36" s="1"/>
  <c r="J12" i="36"/>
  <c r="J11" i="36" s="1"/>
  <c r="J10" i="36" s="1"/>
  <c r="G151" i="36"/>
  <c r="G150" i="36" s="1"/>
  <c r="G149" i="36" s="1"/>
  <c r="G148" i="36" s="1"/>
  <c r="G146" i="36"/>
  <c r="G145" i="36" s="1"/>
  <c r="G144" i="36" s="1"/>
  <c r="G142" i="36"/>
  <c r="G141" i="36" s="1"/>
  <c r="G140" i="36" s="1"/>
  <c r="G137" i="36"/>
  <c r="G136" i="36" s="1"/>
  <c r="G135" i="36" s="1"/>
  <c r="G134" i="36" s="1"/>
  <c r="G132" i="36"/>
  <c r="G131" i="36" s="1"/>
  <c r="G130" i="36" s="1"/>
  <c r="G129" i="36" s="1"/>
  <c r="G127" i="36"/>
  <c r="G126" i="36" s="1"/>
  <c r="G124" i="36"/>
  <c r="G123" i="36" s="1"/>
  <c r="G119" i="36"/>
  <c r="G118" i="36" s="1"/>
  <c r="G117" i="36" s="1"/>
  <c r="G116" i="36" s="1"/>
  <c r="G115" i="36"/>
  <c r="G114" i="36" s="1"/>
  <c r="G113" i="36" s="1"/>
  <c r="G111" i="36"/>
  <c r="G110" i="36" s="1"/>
  <c r="G107" i="36"/>
  <c r="G106" i="36" s="1"/>
  <c r="G105" i="36" s="1"/>
  <c r="G101" i="36"/>
  <c r="G100" i="36"/>
  <c r="G99" i="36" s="1"/>
  <c r="G97" i="36"/>
  <c r="G96" i="36" s="1"/>
  <c r="G95" i="36" s="1"/>
  <c r="G93" i="36"/>
  <c r="G92" i="36" s="1"/>
  <c r="G91" i="36" s="1"/>
  <c r="G90" i="36" s="1"/>
  <c r="G89" i="36" s="1"/>
  <c r="G87" i="36"/>
  <c r="G86" i="36"/>
  <c r="G85" i="36" s="1"/>
  <c r="G84" i="36" s="1"/>
  <c r="G82" i="36"/>
  <c r="G81" i="36" s="1"/>
  <c r="G79" i="36"/>
  <c r="G78" i="36" s="1"/>
  <c r="G70" i="36"/>
  <c r="G69" i="36" s="1"/>
  <c r="G64" i="36"/>
  <c r="G63" i="36" s="1"/>
  <c r="G61" i="36"/>
  <c r="G60" i="36" s="1"/>
  <c r="G57" i="36"/>
  <c r="G56" i="36" s="1"/>
  <c r="G54" i="36"/>
  <c r="G53" i="36" s="1"/>
  <c r="G49" i="36"/>
  <c r="G48" i="36" s="1"/>
  <c r="G47" i="36" s="1"/>
  <c r="G46" i="36" s="1"/>
  <c r="G44" i="36"/>
  <c r="G43" i="36" s="1"/>
  <c r="G42" i="36" s="1"/>
  <c r="G40" i="36"/>
  <c r="G39" i="36" s="1"/>
  <c r="G38" i="36" s="1"/>
  <c r="G36" i="36"/>
  <c r="G35" i="36" s="1"/>
  <c r="G33" i="36"/>
  <c r="G31" i="36"/>
  <c r="G29" i="36"/>
  <c r="G25" i="36"/>
  <c r="G24" i="36"/>
  <c r="G23" i="36" s="1"/>
  <c r="G21" i="36"/>
  <c r="G16" i="36"/>
  <c r="G15" i="36" s="1"/>
  <c r="G14" i="36" s="1"/>
  <c r="G12" i="36"/>
  <c r="G11" i="36" s="1"/>
  <c r="G10" i="36" s="1"/>
  <c r="H162" i="5"/>
  <c r="G68" i="36" l="1"/>
  <c r="J52" i="36"/>
  <c r="K75" i="36"/>
  <c r="J68" i="36"/>
  <c r="J67" i="36" s="1"/>
  <c r="G28" i="36"/>
  <c r="G27" i="36" s="1"/>
  <c r="J28" i="36"/>
  <c r="J27" i="36" s="1"/>
  <c r="J18" i="36" s="1"/>
  <c r="J109" i="36"/>
  <c r="J104" i="36" s="1"/>
  <c r="J103" i="36" s="1"/>
  <c r="H72" i="36"/>
  <c r="K73" i="36"/>
  <c r="K76" i="36"/>
  <c r="K72" i="36"/>
  <c r="H75" i="36"/>
  <c r="H76" i="36"/>
  <c r="H73" i="36"/>
  <c r="G20" i="36"/>
  <c r="G19" i="36" s="1"/>
  <c r="G59" i="36"/>
  <c r="J20" i="36"/>
  <c r="J19" i="36" s="1"/>
  <c r="J59" i="36"/>
  <c r="J51" i="36" s="1"/>
  <c r="J122" i="36"/>
  <c r="J121" i="36" s="1"/>
  <c r="G9" i="36"/>
  <c r="G94" i="36"/>
  <c r="G122" i="36"/>
  <c r="G121" i="36" s="1"/>
  <c r="J94" i="36"/>
  <c r="J9" i="36"/>
  <c r="G104" i="36"/>
  <c r="G103" i="36" s="1"/>
  <c r="G52" i="36"/>
  <c r="G109" i="36"/>
  <c r="G139" i="36"/>
  <c r="G67" i="36"/>
  <c r="I159" i="5"/>
  <c r="I164" i="5"/>
  <c r="I154" i="5"/>
  <c r="H147" i="5"/>
  <c r="I146" i="5"/>
  <c r="I145" i="5" s="1"/>
  <c r="H145" i="5" s="1"/>
  <c r="G146" i="5"/>
  <c r="G145" i="5" s="1"/>
  <c r="K126" i="3"/>
  <c r="K125" i="3" s="1"/>
  <c r="I126" i="3"/>
  <c r="I125" i="3" s="1"/>
  <c r="I88" i="5"/>
  <c r="I98" i="5"/>
  <c r="I107" i="5"/>
  <c r="H79" i="5"/>
  <c r="H82" i="5"/>
  <c r="H85" i="5"/>
  <c r="I84" i="5"/>
  <c r="I83" i="5" s="1"/>
  <c r="I81" i="5"/>
  <c r="I80" i="5" s="1"/>
  <c r="I78" i="5"/>
  <c r="I77" i="5" s="1"/>
  <c r="G84" i="5"/>
  <c r="G83" i="5" s="1"/>
  <c r="G81" i="5"/>
  <c r="G80" i="5" s="1"/>
  <c r="G78" i="5"/>
  <c r="G77" i="5" s="1"/>
  <c r="I103" i="5"/>
  <c r="I63" i="5"/>
  <c r="H55" i="5"/>
  <c r="H58" i="5"/>
  <c r="I57" i="5"/>
  <c r="I56" i="5" s="1"/>
  <c r="I54" i="5"/>
  <c r="G57" i="5"/>
  <c r="G56" i="5" s="1"/>
  <c r="G54" i="5"/>
  <c r="I53" i="5"/>
  <c r="I37" i="5"/>
  <c r="I40" i="5"/>
  <c r="I35" i="5"/>
  <c r="I27" i="5"/>
  <c r="I16" i="5"/>
  <c r="I12" i="5"/>
  <c r="H20" i="5"/>
  <c r="I19" i="5"/>
  <c r="I18" i="5" s="1"/>
  <c r="I17" i="5" s="1"/>
  <c r="G19" i="5"/>
  <c r="G18" i="5" s="1"/>
  <c r="G17" i="5" s="1"/>
  <c r="K120" i="3"/>
  <c r="K119" i="3" s="1"/>
  <c r="K118" i="3" s="1"/>
  <c r="K117" i="3" s="1"/>
  <c r="I120" i="3"/>
  <c r="I119" i="3" s="1"/>
  <c r="G171" i="5"/>
  <c r="G170" i="5" s="1"/>
  <c r="G168" i="5"/>
  <c r="G167" i="5" s="1"/>
  <c r="G163" i="5"/>
  <c r="G158" i="5"/>
  <c r="G157" i="5" s="1"/>
  <c r="G156" i="5" s="1"/>
  <c r="G154" i="5"/>
  <c r="G153" i="5" s="1"/>
  <c r="G152" i="5" s="1"/>
  <c r="G151" i="5" s="1"/>
  <c r="G149" i="5"/>
  <c r="G148" i="5" s="1"/>
  <c r="G141" i="5"/>
  <c r="G140" i="5" s="1"/>
  <c r="G139" i="5" s="1"/>
  <c r="G138" i="5" s="1"/>
  <c r="G136" i="5"/>
  <c r="G135" i="5" s="1"/>
  <c r="G134" i="5" s="1"/>
  <c r="G132" i="5"/>
  <c r="G131" i="5" s="1"/>
  <c r="G129" i="5"/>
  <c r="G128" i="5" s="1"/>
  <c r="G124" i="5"/>
  <c r="G123" i="5" s="1"/>
  <c r="G122" i="5" s="1"/>
  <c r="G121" i="5" s="1"/>
  <c r="G120" i="5"/>
  <c r="G119" i="5" s="1"/>
  <c r="G118" i="5" s="1"/>
  <c r="G116" i="5"/>
  <c r="G115" i="5" s="1"/>
  <c r="G112" i="5"/>
  <c r="G111" i="5" s="1"/>
  <c r="G110" i="5" s="1"/>
  <c r="G106" i="5"/>
  <c r="G105" i="5" s="1"/>
  <c r="G104" i="5" s="1"/>
  <c r="G102" i="5"/>
  <c r="G101" i="5" s="1"/>
  <c r="G100" i="5" s="1"/>
  <c r="G97" i="5"/>
  <c r="G96" i="5" s="1"/>
  <c r="G95" i="5" s="1"/>
  <c r="G94" i="5" s="1"/>
  <c r="G92" i="5"/>
  <c r="G91" i="5" s="1"/>
  <c r="G90" i="5" s="1"/>
  <c r="G89" i="5" s="1"/>
  <c r="G87" i="5"/>
  <c r="G86" i="5" s="1"/>
  <c r="G72" i="5"/>
  <c r="G71" i="5" s="1"/>
  <c r="G69" i="5"/>
  <c r="G65" i="5"/>
  <c r="G64" i="5" s="1"/>
  <c r="G62" i="5"/>
  <c r="G61" i="5" s="1"/>
  <c r="G52" i="5"/>
  <c r="G51" i="5" s="1"/>
  <c r="G47" i="5"/>
  <c r="G46" i="5" s="1"/>
  <c r="G45" i="5" s="1"/>
  <c r="G43" i="5"/>
  <c r="G42" i="5" s="1"/>
  <c r="G41" i="5" s="1"/>
  <c r="G39" i="5"/>
  <c r="G38" i="5" s="1"/>
  <c r="G36" i="5"/>
  <c r="G34" i="5"/>
  <c r="G32" i="5"/>
  <c r="G28" i="5"/>
  <c r="G26" i="5"/>
  <c r="G24" i="5"/>
  <c r="G15" i="5"/>
  <c r="G14" i="5" s="1"/>
  <c r="G13" i="5" s="1"/>
  <c r="G11" i="5"/>
  <c r="G10" i="5" s="1"/>
  <c r="G9" i="5" s="1"/>
  <c r="K160" i="35"/>
  <c r="K152" i="35"/>
  <c r="J152" i="35"/>
  <c r="K149" i="35"/>
  <c r="J149" i="35" s="1"/>
  <c r="E37" i="43"/>
  <c r="M143" i="35"/>
  <c r="M146" i="35"/>
  <c r="N145" i="35"/>
  <c r="N144" i="35" s="1"/>
  <c r="N142" i="35"/>
  <c r="N141" i="35" s="1"/>
  <c r="L145" i="35"/>
  <c r="L144" i="35" s="1"/>
  <c r="L142" i="35"/>
  <c r="L141" i="35" s="1"/>
  <c r="J146" i="35"/>
  <c r="K145" i="35"/>
  <c r="K144" i="35" s="1"/>
  <c r="I145" i="35"/>
  <c r="I144" i="35" s="1"/>
  <c r="J143" i="35"/>
  <c r="K142" i="35"/>
  <c r="K141" i="35" s="1"/>
  <c r="I142" i="35"/>
  <c r="I141" i="35" s="1"/>
  <c r="L188" i="35"/>
  <c r="L187" i="35" s="1"/>
  <c r="L186" i="35" s="1"/>
  <c r="L185" i="35" s="1"/>
  <c r="L184" i="35" s="1"/>
  <c r="L183" i="35" s="1"/>
  <c r="L181" i="35"/>
  <c r="L180" i="35" s="1"/>
  <c r="L179" i="35" s="1"/>
  <c r="L178" i="35" s="1"/>
  <c r="L177" i="35" s="1"/>
  <c r="L176" i="35" s="1"/>
  <c r="L174" i="35"/>
  <c r="L173" i="35" s="1"/>
  <c r="L172" i="35" s="1"/>
  <c r="L170" i="35"/>
  <c r="L169" i="35" s="1"/>
  <c r="L168" i="35" s="1"/>
  <c r="L164" i="35"/>
  <c r="L163" i="35" s="1"/>
  <c r="L162" i="35" s="1"/>
  <c r="L161" i="35" s="1"/>
  <c r="L159" i="35"/>
  <c r="L158" i="35" s="1"/>
  <c r="L157" i="35" s="1"/>
  <c r="L156" i="35" s="1"/>
  <c r="L154" i="35"/>
  <c r="L153" i="35" s="1"/>
  <c r="L140" i="35" s="1"/>
  <c r="L139" i="35" s="1"/>
  <c r="L151" i="35"/>
  <c r="L150" i="35" s="1"/>
  <c r="L148" i="35"/>
  <c r="L147" i="35" s="1"/>
  <c r="L135" i="35"/>
  <c r="L134" i="35" s="1"/>
  <c r="L133" i="35" s="1"/>
  <c r="L132" i="35" s="1"/>
  <c r="L130" i="35"/>
  <c r="L129" i="35" s="1"/>
  <c r="L128" i="35" s="1"/>
  <c r="L127" i="35" s="1"/>
  <c r="L122" i="35"/>
  <c r="L121" i="35" s="1"/>
  <c r="L120" i="35" s="1"/>
  <c r="L114" i="35" s="1"/>
  <c r="L118" i="35"/>
  <c r="L117" i="35" s="1"/>
  <c r="L116" i="35" s="1"/>
  <c r="L115" i="35" s="1"/>
  <c r="L112" i="35"/>
  <c r="L111" i="35" s="1"/>
  <c r="L110" i="35" s="1"/>
  <c r="L109" i="35" s="1"/>
  <c r="L108" i="35" s="1"/>
  <c r="L106" i="35"/>
  <c r="L105" i="35" s="1"/>
  <c r="L104" i="35" s="1"/>
  <c r="L103" i="35" s="1"/>
  <c r="L102" i="35" s="1"/>
  <c r="L100" i="35"/>
  <c r="L99" i="35" s="1"/>
  <c r="L97" i="35"/>
  <c r="L96" i="35" s="1"/>
  <c r="L95" i="35" s="1"/>
  <c r="L93" i="35"/>
  <c r="L92" i="35" s="1"/>
  <c r="L90" i="35"/>
  <c r="L89" i="35" s="1"/>
  <c r="L84" i="35"/>
  <c r="L83" i="35"/>
  <c r="L82" i="35" s="1"/>
  <c r="L80" i="35"/>
  <c r="L79" i="35" s="1"/>
  <c r="L73" i="35"/>
  <c r="L72" i="35" s="1"/>
  <c r="L71" i="35" s="1"/>
  <c r="L70" i="35" s="1"/>
  <c r="L69" i="35" s="1"/>
  <c r="L67" i="35"/>
  <c r="L66" i="35" s="1"/>
  <c r="L65" i="35" s="1"/>
  <c r="L64" i="35" s="1"/>
  <c r="L63" i="35" s="1"/>
  <c r="L62" i="35" s="1"/>
  <c r="L59" i="35"/>
  <c r="L58" i="35" s="1"/>
  <c r="L57" i="35" s="1"/>
  <c r="L56" i="35" s="1"/>
  <c r="L55" i="35" s="1"/>
  <c r="L53" i="35"/>
  <c r="L52" i="35" s="1"/>
  <c r="L51" i="35" s="1"/>
  <c r="L50" i="35" s="1"/>
  <c r="L49" i="35" s="1"/>
  <c r="L47" i="35"/>
  <c r="L46" i="35" s="1"/>
  <c r="L45" i="35" s="1"/>
  <c r="L44" i="35" s="1"/>
  <c r="L43" i="35" s="1"/>
  <c r="L41" i="35"/>
  <c r="L39" i="35"/>
  <c r="L37" i="35"/>
  <c r="L31" i="35"/>
  <c r="L30" i="35" s="1"/>
  <c r="L29" i="35" s="1"/>
  <c r="L28" i="35" s="1"/>
  <c r="L27" i="35" s="1"/>
  <c r="L25" i="35"/>
  <c r="L24" i="35"/>
  <c r="L23" i="35" s="1"/>
  <c r="L21" i="35"/>
  <c r="L15" i="35"/>
  <c r="L14" i="35" s="1"/>
  <c r="L13" i="35" s="1"/>
  <c r="L12" i="35" s="1"/>
  <c r="L11" i="35" s="1"/>
  <c r="I188" i="35"/>
  <c r="I187" i="35" s="1"/>
  <c r="I186" i="35" s="1"/>
  <c r="I185" i="35" s="1"/>
  <c r="I184" i="35" s="1"/>
  <c r="I183" i="35" s="1"/>
  <c r="I181" i="35"/>
  <c r="I180" i="35" s="1"/>
  <c r="I179" i="35" s="1"/>
  <c r="I178" i="35" s="1"/>
  <c r="I177" i="35" s="1"/>
  <c r="I176" i="35" s="1"/>
  <c r="I174" i="35"/>
  <c r="I173" i="35" s="1"/>
  <c r="I172" i="35" s="1"/>
  <c r="I170" i="35"/>
  <c r="I169" i="35" s="1"/>
  <c r="I168" i="35" s="1"/>
  <c r="I164" i="35"/>
  <c r="I163" i="35" s="1"/>
  <c r="I162" i="35" s="1"/>
  <c r="I161" i="35" s="1"/>
  <c r="I160" i="35"/>
  <c r="I159" i="35" s="1"/>
  <c r="I158" i="35" s="1"/>
  <c r="I157" i="35" s="1"/>
  <c r="I156" i="35" s="1"/>
  <c r="I154" i="35"/>
  <c r="I153" i="35" s="1"/>
  <c r="I151" i="35"/>
  <c r="I150" i="35" s="1"/>
  <c r="I148" i="35"/>
  <c r="I147" i="35" s="1"/>
  <c r="I135" i="35"/>
  <c r="I134" i="35" s="1"/>
  <c r="I133" i="35" s="1"/>
  <c r="I132" i="35" s="1"/>
  <c r="I130" i="35"/>
  <c r="I129" i="35" s="1"/>
  <c r="I128" i="35" s="1"/>
  <c r="I127" i="35" s="1"/>
  <c r="I122" i="35"/>
  <c r="I121" i="35" s="1"/>
  <c r="I120" i="35" s="1"/>
  <c r="I118" i="35"/>
  <c r="I117" i="35" s="1"/>
  <c r="I116" i="35" s="1"/>
  <c r="I115" i="35" s="1"/>
  <c r="I112" i="35"/>
  <c r="I111" i="35" s="1"/>
  <c r="I110" i="35" s="1"/>
  <c r="I109" i="35" s="1"/>
  <c r="I108" i="35" s="1"/>
  <c r="I106" i="35"/>
  <c r="I105" i="35" s="1"/>
  <c r="I104" i="35" s="1"/>
  <c r="I103" i="35" s="1"/>
  <c r="I102" i="35" s="1"/>
  <c r="I100" i="35"/>
  <c r="I99" i="35" s="1"/>
  <c r="I97" i="35"/>
  <c r="I96" i="35" s="1"/>
  <c r="I93" i="35"/>
  <c r="I92" i="35"/>
  <c r="I90" i="35"/>
  <c r="I89" i="35" s="1"/>
  <c r="I84" i="35"/>
  <c r="I83" i="35"/>
  <c r="I82" i="35"/>
  <c r="I80" i="35"/>
  <c r="I79" i="35" s="1"/>
  <c r="I73" i="35"/>
  <c r="I72" i="35" s="1"/>
  <c r="I71" i="35" s="1"/>
  <c r="I70" i="35" s="1"/>
  <c r="I69" i="35" s="1"/>
  <c r="I67" i="35"/>
  <c r="I66" i="35" s="1"/>
  <c r="I65" i="35" s="1"/>
  <c r="I64" i="35" s="1"/>
  <c r="I63" i="35" s="1"/>
  <c r="I62" i="35" s="1"/>
  <c r="I59" i="35"/>
  <c r="I58" i="35" s="1"/>
  <c r="I57" i="35" s="1"/>
  <c r="I56" i="35" s="1"/>
  <c r="I55" i="35" s="1"/>
  <c r="I53" i="35"/>
  <c r="I52" i="35" s="1"/>
  <c r="I51" i="35" s="1"/>
  <c r="I50" i="35" s="1"/>
  <c r="I49" i="35" s="1"/>
  <c r="I47" i="35"/>
  <c r="I46" i="35" s="1"/>
  <c r="I45" i="35" s="1"/>
  <c r="I44" i="35" s="1"/>
  <c r="I43" i="35" s="1"/>
  <c r="I41" i="35"/>
  <c r="I39" i="35"/>
  <c r="I37" i="35"/>
  <c r="I31" i="35"/>
  <c r="I30" i="35" s="1"/>
  <c r="I29" i="35" s="1"/>
  <c r="I28" i="35" s="1"/>
  <c r="I27" i="35" s="1"/>
  <c r="I25" i="35"/>
  <c r="I24" i="35"/>
  <c r="I23" i="35" s="1"/>
  <c r="I21" i="35"/>
  <c r="I15" i="35"/>
  <c r="I14" i="35" s="1"/>
  <c r="I13" i="35" s="1"/>
  <c r="I12" i="35" s="1"/>
  <c r="I11" i="35" s="1"/>
  <c r="K188" i="3"/>
  <c r="E33" i="42"/>
  <c r="D33" i="42" s="1"/>
  <c r="D34" i="42"/>
  <c r="C33" i="42"/>
  <c r="L126" i="35" l="1"/>
  <c r="L125" i="35" s="1"/>
  <c r="L138" i="35"/>
  <c r="L137" i="35" s="1"/>
  <c r="I36" i="35"/>
  <c r="I35" i="35" s="1"/>
  <c r="I34" i="35" s="1"/>
  <c r="I33" i="35" s="1"/>
  <c r="J141" i="35"/>
  <c r="J144" i="35"/>
  <c r="M141" i="35"/>
  <c r="M145" i="35"/>
  <c r="L36" i="35"/>
  <c r="L35" i="35" s="1"/>
  <c r="L34" i="35" s="1"/>
  <c r="L33" i="35" s="1"/>
  <c r="L88" i="35"/>
  <c r="L87" i="35" s="1"/>
  <c r="L86" i="35" s="1"/>
  <c r="L85" i="35" s="1"/>
  <c r="M144" i="35"/>
  <c r="I140" i="35"/>
  <c r="I139" i="35" s="1"/>
  <c r="I138" i="35" s="1"/>
  <c r="I137" i="35" s="1"/>
  <c r="J145" i="35"/>
  <c r="M142" i="35"/>
  <c r="I20" i="35"/>
  <c r="I19" i="35" s="1"/>
  <c r="I18" i="35" s="1"/>
  <c r="I17" i="35" s="1"/>
  <c r="L20" i="35"/>
  <c r="L19" i="35" s="1"/>
  <c r="L18" i="35" s="1"/>
  <c r="L17" i="35" s="1"/>
  <c r="J126" i="3"/>
  <c r="G18" i="36"/>
  <c r="G51" i="36"/>
  <c r="J66" i="36"/>
  <c r="G66" i="36"/>
  <c r="G161" i="5"/>
  <c r="G160" i="5" s="1"/>
  <c r="G155" i="5" s="1"/>
  <c r="G144" i="5"/>
  <c r="G143" i="5" s="1"/>
  <c r="H146" i="5"/>
  <c r="H54" i="5"/>
  <c r="G23" i="5"/>
  <c r="G22" i="5" s="1"/>
  <c r="G50" i="5"/>
  <c r="G49" i="5" s="1"/>
  <c r="H17" i="5"/>
  <c r="H56" i="5"/>
  <c r="G76" i="5"/>
  <c r="G75" i="5" s="1"/>
  <c r="G60" i="5"/>
  <c r="H80" i="5"/>
  <c r="G31" i="5"/>
  <c r="G30" i="5" s="1"/>
  <c r="G68" i="5"/>
  <c r="G67" i="5" s="1"/>
  <c r="G127" i="5"/>
  <c r="G126" i="5" s="1"/>
  <c r="H19" i="5"/>
  <c r="H57" i="5"/>
  <c r="H18" i="5"/>
  <c r="H83" i="5"/>
  <c r="H77" i="5"/>
  <c r="H84" i="5"/>
  <c r="H81" i="5"/>
  <c r="H78" i="5"/>
  <c r="G8" i="5"/>
  <c r="G99" i="5"/>
  <c r="G74" i="5" s="1"/>
  <c r="G114" i="5"/>
  <c r="G109" i="5" s="1"/>
  <c r="G108" i="5" s="1"/>
  <c r="G166" i="5"/>
  <c r="G165" i="5" s="1"/>
  <c r="I78" i="35"/>
  <c r="I77" i="35" s="1"/>
  <c r="I76" i="35" s="1"/>
  <c r="I75" i="35" s="1"/>
  <c r="I61" i="35" s="1"/>
  <c r="I95" i="35"/>
  <c r="L78" i="35"/>
  <c r="L77" i="35" s="1"/>
  <c r="L76" i="35" s="1"/>
  <c r="L75" i="35" s="1"/>
  <c r="L61" i="35" s="1"/>
  <c r="J142" i="35"/>
  <c r="I114" i="35"/>
  <c r="I126" i="35"/>
  <c r="I125" i="35" s="1"/>
  <c r="I167" i="35"/>
  <c r="I166" i="35" s="1"/>
  <c r="L167" i="35"/>
  <c r="L166" i="35" s="1"/>
  <c r="I88" i="35"/>
  <c r="I10" i="35" l="1"/>
  <c r="L10" i="35"/>
  <c r="G21" i="5"/>
  <c r="G59" i="5"/>
  <c r="I87" i="35"/>
  <c r="I86" i="35" s="1"/>
  <c r="I85" i="35" s="1"/>
  <c r="L124" i="35"/>
  <c r="I124" i="35"/>
  <c r="E35" i="42"/>
  <c r="K56" i="3"/>
  <c r="K53" i="3"/>
  <c r="K210" i="3"/>
  <c r="K214" i="3"/>
  <c r="K213" i="3" s="1"/>
  <c r="J215" i="3"/>
  <c r="I214" i="3"/>
  <c r="I213" i="3" s="1"/>
  <c r="K211" i="3"/>
  <c r="J212" i="3"/>
  <c r="I211" i="3"/>
  <c r="J213" i="3" l="1"/>
  <c r="J211" i="3"/>
  <c r="I190" i="35"/>
  <c r="J214" i="3"/>
  <c r="K203" i="3" l="1"/>
  <c r="K199" i="3"/>
  <c r="K193" i="3"/>
  <c r="J180" i="3"/>
  <c r="K179" i="3"/>
  <c r="K178" i="3" s="1"/>
  <c r="I179" i="3"/>
  <c r="I178" i="3" s="1"/>
  <c r="K183" i="3"/>
  <c r="J174" i="3"/>
  <c r="J177" i="3"/>
  <c r="K176" i="3"/>
  <c r="I176" i="3"/>
  <c r="I175" i="3" s="1"/>
  <c r="K173" i="3"/>
  <c r="K172" i="3" s="1"/>
  <c r="I173" i="3"/>
  <c r="I172" i="3" s="1"/>
  <c r="K167" i="3"/>
  <c r="K146" i="3"/>
  <c r="K140" i="3"/>
  <c r="J127" i="3"/>
  <c r="J121" i="3"/>
  <c r="I118" i="3"/>
  <c r="I117" i="3" s="1"/>
  <c r="I116" i="3" s="1"/>
  <c r="K116" i="3"/>
  <c r="J179" i="3" l="1"/>
  <c r="J172" i="3"/>
  <c r="J116" i="3"/>
  <c r="J118" i="3"/>
  <c r="J178" i="3"/>
  <c r="J125" i="3"/>
  <c r="J173" i="3"/>
  <c r="J119" i="3"/>
  <c r="J176" i="3"/>
  <c r="J117" i="3"/>
  <c r="K175" i="3"/>
  <c r="J175" i="3" s="1"/>
  <c r="K105" i="3"/>
  <c r="K87" i="3"/>
  <c r="K86" i="3" s="1"/>
  <c r="K85" i="3" s="1"/>
  <c r="I87" i="3"/>
  <c r="I86" i="3" s="1"/>
  <c r="I85" i="3" s="1"/>
  <c r="J88" i="3"/>
  <c r="J85" i="3" l="1"/>
  <c r="J87" i="3"/>
  <c r="J86" i="3"/>
  <c r="K58" i="3" l="1"/>
  <c r="K48" i="3"/>
  <c r="K23" i="3"/>
  <c r="H37" i="43" l="1"/>
  <c r="G37" i="43" s="1"/>
  <c r="D37" i="43"/>
  <c r="G11" i="43"/>
  <c r="G12" i="43"/>
  <c r="G13" i="43"/>
  <c r="G15" i="43"/>
  <c r="G16" i="43"/>
  <c r="G17" i="43"/>
  <c r="G18" i="43"/>
  <c r="G20" i="43"/>
  <c r="G21" i="43"/>
  <c r="G22" i="43"/>
  <c r="G23" i="43"/>
  <c r="G24" i="43"/>
  <c r="G26" i="43"/>
  <c r="G28" i="43"/>
  <c r="G29" i="43"/>
  <c r="G32" i="43"/>
  <c r="G34" i="43"/>
  <c r="G35" i="43"/>
  <c r="H36" i="43"/>
  <c r="H33" i="43"/>
  <c r="H31" i="43"/>
  <c r="H30" i="43" s="1"/>
  <c r="H27" i="43"/>
  <c r="H25" i="43"/>
  <c r="H19" i="43"/>
  <c r="H14" i="43"/>
  <c r="H10" i="43"/>
  <c r="H9" i="43" s="1"/>
  <c r="D11" i="43"/>
  <c r="D12" i="43"/>
  <c r="D13" i="43"/>
  <c r="D15" i="43"/>
  <c r="D16" i="43"/>
  <c r="D17" i="43"/>
  <c r="D18" i="43"/>
  <c r="D20" i="43"/>
  <c r="D21" i="43"/>
  <c r="D22" i="43"/>
  <c r="D23" i="43"/>
  <c r="D24" i="43"/>
  <c r="D26" i="43"/>
  <c r="D28" i="43"/>
  <c r="D29" i="43"/>
  <c r="D32" i="43"/>
  <c r="D34" i="43"/>
  <c r="D35" i="43"/>
  <c r="E33" i="43"/>
  <c r="E31" i="43"/>
  <c r="E27" i="43"/>
  <c r="E25" i="43"/>
  <c r="E19" i="43"/>
  <c r="E14" i="43"/>
  <c r="E10" i="43"/>
  <c r="D36" i="42"/>
  <c r="E9" i="43" l="1"/>
  <c r="H8" i="43"/>
  <c r="E36" i="43"/>
  <c r="E8" i="43" l="1"/>
  <c r="H38" i="43"/>
  <c r="E30" i="43"/>
  <c r="E38" i="43" l="1"/>
  <c r="D11" i="42" l="1"/>
  <c r="D12" i="42"/>
  <c r="D13" i="42"/>
  <c r="D15" i="42"/>
  <c r="D16" i="42"/>
  <c r="D17" i="42"/>
  <c r="D18" i="42"/>
  <c r="D20" i="42"/>
  <c r="D21" i="42"/>
  <c r="D22" i="42"/>
  <c r="D23" i="42"/>
  <c r="D24" i="42"/>
  <c r="D26" i="42"/>
  <c r="D28" i="42"/>
  <c r="D29" i="42"/>
  <c r="D32" i="42"/>
  <c r="D37" i="42"/>
  <c r="D38" i="42"/>
  <c r="D40" i="42"/>
  <c r="E39" i="42"/>
  <c r="E31" i="42"/>
  <c r="E27" i="42"/>
  <c r="E25" i="42"/>
  <c r="E19" i="42"/>
  <c r="D19" i="42" s="1"/>
  <c r="E14" i="42"/>
  <c r="E10" i="42"/>
  <c r="E9" i="42"/>
  <c r="E8" i="42" s="1"/>
  <c r="F36" i="43"/>
  <c r="G36" i="43" s="1"/>
  <c r="C36" i="43"/>
  <c r="D36" i="43" s="1"/>
  <c r="F33" i="43"/>
  <c r="G33" i="43" s="1"/>
  <c r="C33" i="43"/>
  <c r="D33" i="43" s="1"/>
  <c r="F31" i="43"/>
  <c r="G31" i="43" s="1"/>
  <c r="C31" i="43"/>
  <c r="D31" i="43" s="1"/>
  <c r="C30" i="43"/>
  <c r="D30" i="43" s="1"/>
  <c r="F27" i="43"/>
  <c r="G27" i="43" s="1"/>
  <c r="C27" i="43"/>
  <c r="D27" i="43" s="1"/>
  <c r="F25" i="43"/>
  <c r="G25" i="43" s="1"/>
  <c r="C25" i="43"/>
  <c r="D25" i="43" s="1"/>
  <c r="F19" i="43"/>
  <c r="G19" i="43" s="1"/>
  <c r="C19" i="43"/>
  <c r="D19" i="43" s="1"/>
  <c r="F14" i="43"/>
  <c r="G14" i="43" s="1"/>
  <c r="C14" i="43"/>
  <c r="D14" i="43" s="1"/>
  <c r="F10" i="43"/>
  <c r="G10" i="43" s="1"/>
  <c r="C10" i="43"/>
  <c r="D10" i="43" s="1"/>
  <c r="C9" i="43"/>
  <c r="C39" i="42"/>
  <c r="C35" i="42"/>
  <c r="D35" i="42" s="1"/>
  <c r="C31" i="42"/>
  <c r="C27" i="42"/>
  <c r="D27" i="42" s="1"/>
  <c r="C25" i="42"/>
  <c r="C19" i="42"/>
  <c r="C14" i="42"/>
  <c r="D14" i="42" s="1"/>
  <c r="C10" i="42"/>
  <c r="C9" i="42" s="1"/>
  <c r="E30" i="42" l="1"/>
  <c r="C8" i="43"/>
  <c r="D9" i="43"/>
  <c r="D25" i="42"/>
  <c r="C30" i="42"/>
  <c r="F9" i="43"/>
  <c r="F30" i="43"/>
  <c r="G30" i="43" s="1"/>
  <c r="D10" i="42"/>
  <c r="D30" i="42"/>
  <c r="D8" i="42"/>
  <c r="D31" i="42"/>
  <c r="D9" i="42"/>
  <c r="C8" i="42"/>
  <c r="C41" i="42" s="1"/>
  <c r="D39" i="42"/>
  <c r="F8" i="43" l="1"/>
  <c r="G9" i="43"/>
  <c r="C38" i="43"/>
  <c r="D38" i="43" s="1"/>
  <c r="D8" i="43"/>
  <c r="E41" i="42"/>
  <c r="I221" i="3"/>
  <c r="I220" i="3" s="1"/>
  <c r="I219" i="3" s="1"/>
  <c r="I218" i="3" s="1"/>
  <c r="I217" i="3" s="1"/>
  <c r="I216" i="3" s="1"/>
  <c r="I209" i="3"/>
  <c r="I208" i="3" s="1"/>
  <c r="I207" i="3" s="1"/>
  <c r="I206" i="3" s="1"/>
  <c r="I205" i="3" s="1"/>
  <c r="I204" i="3" s="1"/>
  <c r="I202" i="3"/>
  <c r="I201" i="3" s="1"/>
  <c r="I200" i="3" s="1"/>
  <c r="I198" i="3"/>
  <c r="I197" i="3" s="1"/>
  <c r="I196" i="3" s="1"/>
  <c r="I192" i="3"/>
  <c r="I191" i="3" s="1"/>
  <c r="I190" i="3" s="1"/>
  <c r="I189" i="3" s="1"/>
  <c r="I187" i="3"/>
  <c r="I186" i="3" s="1"/>
  <c r="I185" i="3" s="1"/>
  <c r="I184" i="3" s="1"/>
  <c r="I182" i="3"/>
  <c r="I181" i="3" s="1"/>
  <c r="I171" i="3" s="1"/>
  <c r="I170" i="3" s="1"/>
  <c r="I166" i="3"/>
  <c r="I165" i="3" s="1"/>
  <c r="I164" i="3" s="1"/>
  <c r="I163" i="3" s="1"/>
  <c r="I161" i="3"/>
  <c r="I160" i="3" s="1"/>
  <c r="I159" i="3" s="1"/>
  <c r="I158" i="3" s="1"/>
  <c r="I153" i="3"/>
  <c r="I152" i="3" s="1"/>
  <c r="I150" i="3"/>
  <c r="I149" i="3" s="1"/>
  <c r="I145" i="3"/>
  <c r="I144" i="3" s="1"/>
  <c r="I143" i="3" s="1"/>
  <c r="I142" i="3" s="1"/>
  <c r="I139" i="3"/>
  <c r="I138" i="3" s="1"/>
  <c r="I137" i="3" s="1"/>
  <c r="I136" i="3" s="1"/>
  <c r="I135" i="3" s="1"/>
  <c r="I134" i="3"/>
  <c r="I133" i="3" s="1"/>
  <c r="I132" i="3" s="1"/>
  <c r="I131" i="3" s="1"/>
  <c r="I129" i="3"/>
  <c r="I128" i="3" s="1"/>
  <c r="I124" i="3" s="1"/>
  <c r="I114" i="3"/>
  <c r="I113" i="3" s="1"/>
  <c r="I111" i="3"/>
  <c r="I110" i="3" s="1"/>
  <c r="I107" i="3"/>
  <c r="I106" i="3" s="1"/>
  <c r="I104" i="3"/>
  <c r="I103" i="3" s="1"/>
  <c r="I98" i="3"/>
  <c r="I97" i="3"/>
  <c r="I96" i="3" s="1"/>
  <c r="I94" i="3"/>
  <c r="I93" i="3" s="1"/>
  <c r="I83" i="3"/>
  <c r="I82" i="3" s="1"/>
  <c r="I81" i="3" s="1"/>
  <c r="I80" i="3" s="1"/>
  <c r="I79" i="3" s="1"/>
  <c r="I77" i="3"/>
  <c r="I76" i="3" s="1"/>
  <c r="I75" i="3" s="1"/>
  <c r="I74" i="3" s="1"/>
  <c r="I73" i="3" s="1"/>
  <c r="I72" i="3" s="1"/>
  <c r="I69" i="3"/>
  <c r="I68" i="3" s="1"/>
  <c r="I67" i="3" s="1"/>
  <c r="I66" i="3" s="1"/>
  <c r="I65" i="3" s="1"/>
  <c r="I63" i="3"/>
  <c r="I62" i="3" s="1"/>
  <c r="I61" i="3" s="1"/>
  <c r="I60" i="3" s="1"/>
  <c r="I59" i="3" s="1"/>
  <c r="I57" i="3"/>
  <c r="I55" i="3"/>
  <c r="I53" i="3"/>
  <c r="I47" i="3"/>
  <c r="I46" i="3" s="1"/>
  <c r="I45" i="3" s="1"/>
  <c r="I44" i="3" s="1"/>
  <c r="I43" i="3" s="1"/>
  <c r="I41" i="3"/>
  <c r="I40" i="3" s="1"/>
  <c r="I39" i="3" s="1"/>
  <c r="I38" i="3" s="1"/>
  <c r="I37" i="3" s="1"/>
  <c r="I35" i="3"/>
  <c r="I34" i="3" s="1"/>
  <c r="I33" i="3" s="1"/>
  <c r="I32" i="3" s="1"/>
  <c r="I30" i="3"/>
  <c r="I29" i="3" s="1"/>
  <c r="I28" i="3" s="1"/>
  <c r="I27" i="3" s="1"/>
  <c r="I24" i="3"/>
  <c r="I22" i="3"/>
  <c r="I20" i="3"/>
  <c r="I14" i="3"/>
  <c r="I13" i="3" s="1"/>
  <c r="I12" i="3" s="1"/>
  <c r="I11" i="3" s="1"/>
  <c r="I10" i="3" s="1"/>
  <c r="F38" i="43" l="1"/>
  <c r="G38" i="43" s="1"/>
  <c r="G8" i="43"/>
  <c r="I157" i="3"/>
  <c r="I156" i="3" s="1"/>
  <c r="I109" i="3"/>
  <c r="I102" i="3"/>
  <c r="I52" i="3"/>
  <c r="I51" i="3" s="1"/>
  <c r="I50" i="3" s="1"/>
  <c r="I49" i="3" s="1"/>
  <c r="I195" i="3"/>
  <c r="I194" i="3" s="1"/>
  <c r="I92" i="3"/>
  <c r="I91" i="3" s="1"/>
  <c r="I90" i="3" s="1"/>
  <c r="I89" i="3" s="1"/>
  <c r="I71" i="3" s="1"/>
  <c r="I148" i="3"/>
  <c r="I147" i="3" s="1"/>
  <c r="I141" i="3" s="1"/>
  <c r="I19" i="3"/>
  <c r="I18" i="3" s="1"/>
  <c r="I17" i="3" s="1"/>
  <c r="I16" i="3" s="1"/>
  <c r="D41" i="42"/>
  <c r="I169" i="3"/>
  <c r="I168" i="3" s="1"/>
  <c r="I26" i="3"/>
  <c r="I123" i="3"/>
  <c r="I122" i="3" s="1"/>
  <c r="F14" i="37"/>
  <c r="F24" i="7"/>
  <c r="I101" i="3" l="1"/>
  <c r="I100" i="3" s="1"/>
  <c r="I99" i="3" s="1"/>
  <c r="I155" i="3"/>
  <c r="I9" i="3"/>
  <c r="F27" i="37"/>
  <c r="K143" i="36"/>
  <c r="L142" i="36"/>
  <c r="L141" i="36" s="1"/>
  <c r="L140" i="36" s="1"/>
  <c r="K140" i="36" s="1"/>
  <c r="I142" i="36"/>
  <c r="I141" i="36" s="1"/>
  <c r="H143" i="36"/>
  <c r="N118" i="35"/>
  <c r="N117" i="35" s="1"/>
  <c r="N116" i="35" s="1"/>
  <c r="N115" i="35" s="1"/>
  <c r="M119" i="35"/>
  <c r="K118" i="35"/>
  <c r="K117" i="35" s="1"/>
  <c r="K159" i="35"/>
  <c r="J119" i="35"/>
  <c r="K142" i="36" l="1"/>
  <c r="K141" i="36"/>
  <c r="I223" i="3"/>
  <c r="H141" i="36"/>
  <c r="I140" i="36"/>
  <c r="H142" i="36"/>
  <c r="M118" i="35"/>
  <c r="M117" i="35"/>
  <c r="J117" i="35"/>
  <c r="K116" i="35"/>
  <c r="J118" i="35"/>
  <c r="H140" i="36" l="1"/>
  <c r="K115" i="35"/>
  <c r="J116" i="35"/>
  <c r="M116" i="35"/>
  <c r="M115" i="35"/>
  <c r="J115" i="35" l="1"/>
  <c r="H13" i="37"/>
  <c r="H15" i="37"/>
  <c r="H16" i="37"/>
  <c r="H18" i="37"/>
  <c r="H20" i="37"/>
  <c r="H21" i="37"/>
  <c r="H24" i="37"/>
  <c r="H25" i="37"/>
  <c r="H26" i="37"/>
  <c r="H27" i="37"/>
  <c r="H29" i="37"/>
  <c r="H30" i="37"/>
  <c r="H31" i="37"/>
  <c r="H33" i="37"/>
  <c r="H35" i="37"/>
  <c r="K13" i="36"/>
  <c r="K17" i="36"/>
  <c r="K22" i="36"/>
  <c r="K26" i="36"/>
  <c r="K30" i="36"/>
  <c r="K32" i="36"/>
  <c r="K34" i="36"/>
  <c r="K37" i="36"/>
  <c r="K41" i="36"/>
  <c r="K45" i="36"/>
  <c r="K50" i="36"/>
  <c r="K55" i="36"/>
  <c r="K58" i="36"/>
  <c r="K62" i="36"/>
  <c r="K65" i="36"/>
  <c r="K71" i="36"/>
  <c r="K80" i="36"/>
  <c r="K83" i="36"/>
  <c r="K88" i="36"/>
  <c r="K93" i="36"/>
  <c r="K98" i="36"/>
  <c r="K102" i="36"/>
  <c r="K108" i="36"/>
  <c r="K112" i="36"/>
  <c r="K120" i="36"/>
  <c r="K125" i="36"/>
  <c r="K128" i="36"/>
  <c r="K133" i="36"/>
  <c r="K138" i="36"/>
  <c r="K147" i="36"/>
  <c r="K152" i="36"/>
  <c r="M16" i="35"/>
  <c r="M22" i="35"/>
  <c r="M26" i="35"/>
  <c r="M32" i="35"/>
  <c r="M38" i="35"/>
  <c r="M40" i="35"/>
  <c r="M42" i="35"/>
  <c r="M48" i="35"/>
  <c r="M54" i="35"/>
  <c r="M60" i="35"/>
  <c r="M68" i="35"/>
  <c r="M74" i="35"/>
  <c r="M81" i="35"/>
  <c r="M91" i="35"/>
  <c r="M94" i="35"/>
  <c r="M98" i="35"/>
  <c r="M101" i="35"/>
  <c r="M107" i="35"/>
  <c r="M113" i="35"/>
  <c r="M123" i="35"/>
  <c r="M131" i="35"/>
  <c r="M136" i="35"/>
  <c r="M149" i="35"/>
  <c r="M152" i="35"/>
  <c r="M155" i="35"/>
  <c r="M160" i="35"/>
  <c r="M165" i="35"/>
  <c r="M171" i="35"/>
  <c r="M175" i="35"/>
  <c r="M182" i="35"/>
  <c r="M189" i="35"/>
  <c r="G36" i="37" l="1"/>
  <c r="I22" i="37"/>
  <c r="F22" i="37"/>
  <c r="E22" i="37" s="1"/>
  <c r="I14" i="37"/>
  <c r="H14" i="37" s="1"/>
  <c r="E14" i="37"/>
  <c r="E13" i="37"/>
  <c r="E15" i="37"/>
  <c r="E16" i="37"/>
  <c r="E18" i="37"/>
  <c r="E20" i="37"/>
  <c r="E21" i="37"/>
  <c r="E24" i="37"/>
  <c r="E25" i="37"/>
  <c r="E26" i="37"/>
  <c r="E27" i="37"/>
  <c r="E29" i="37"/>
  <c r="E30" i="37"/>
  <c r="E31" i="37"/>
  <c r="E33" i="37"/>
  <c r="E35" i="37"/>
  <c r="I34" i="37"/>
  <c r="H34" i="37" s="1"/>
  <c r="I32" i="37"/>
  <c r="H32" i="37" s="1"/>
  <c r="I28" i="37"/>
  <c r="H28" i="37" s="1"/>
  <c r="I23" i="37"/>
  <c r="H23" i="37" s="1"/>
  <c r="I17" i="37"/>
  <c r="H17" i="37" s="1"/>
  <c r="I12" i="37"/>
  <c r="H12" i="37" s="1"/>
  <c r="F34" i="37"/>
  <c r="E34" i="37" s="1"/>
  <c r="F32" i="37"/>
  <c r="E32" i="37" s="1"/>
  <c r="F28" i="37"/>
  <c r="E28" i="37" s="1"/>
  <c r="F23" i="37"/>
  <c r="E23" i="37" s="1"/>
  <c r="F17" i="37"/>
  <c r="E17" i="37" s="1"/>
  <c r="L115" i="36"/>
  <c r="I115" i="36"/>
  <c r="I114" i="36" s="1"/>
  <c r="L24" i="36"/>
  <c r="I24" i="36"/>
  <c r="H24" i="36" s="1"/>
  <c r="H13" i="36"/>
  <c r="H17" i="36"/>
  <c r="H22" i="36"/>
  <c r="H26" i="36"/>
  <c r="H30" i="36"/>
  <c r="H32" i="36"/>
  <c r="H34" i="36"/>
  <c r="H37" i="36"/>
  <c r="H41" i="36"/>
  <c r="H45" i="36"/>
  <c r="H50" i="36"/>
  <c r="H55" i="36"/>
  <c r="H58" i="36"/>
  <c r="H62" i="36"/>
  <c r="H65" i="36"/>
  <c r="H71" i="36"/>
  <c r="H80" i="36"/>
  <c r="H83" i="36"/>
  <c r="H88" i="36"/>
  <c r="H98" i="36"/>
  <c r="H102" i="36"/>
  <c r="H108" i="36"/>
  <c r="H112" i="36"/>
  <c r="H115" i="36"/>
  <c r="H120" i="36"/>
  <c r="H125" i="36"/>
  <c r="H128" i="36"/>
  <c r="H133" i="36"/>
  <c r="H138" i="36"/>
  <c r="H147" i="36"/>
  <c r="H152" i="36"/>
  <c r="L151" i="36"/>
  <c r="L146" i="36"/>
  <c r="L137" i="36"/>
  <c r="L132" i="36"/>
  <c r="L127" i="36"/>
  <c r="L124" i="36"/>
  <c r="L119" i="36"/>
  <c r="L111" i="36"/>
  <c r="L107" i="36"/>
  <c r="K107" i="36" s="1"/>
  <c r="L101" i="36"/>
  <c r="L97" i="36"/>
  <c r="L92" i="36"/>
  <c r="K92" i="36" s="1"/>
  <c r="L87" i="36"/>
  <c r="K87" i="36" s="1"/>
  <c r="L82" i="36"/>
  <c r="K82" i="36" s="1"/>
  <c r="L79" i="36"/>
  <c r="L70" i="36"/>
  <c r="K70" i="36" s="1"/>
  <c r="L64" i="36"/>
  <c r="L61" i="36"/>
  <c r="L57" i="36"/>
  <c r="K57" i="36" s="1"/>
  <c r="L54" i="36"/>
  <c r="K54" i="36" s="1"/>
  <c r="L49" i="36"/>
  <c r="K49" i="36" s="1"/>
  <c r="L44" i="36"/>
  <c r="K44" i="36" s="1"/>
  <c r="L43" i="36"/>
  <c r="L40" i="36"/>
  <c r="L36" i="36"/>
  <c r="K36" i="36" s="1"/>
  <c r="L33" i="36"/>
  <c r="K33" i="36" s="1"/>
  <c r="L31" i="36"/>
  <c r="K31" i="36" s="1"/>
  <c r="L29" i="36"/>
  <c r="K29" i="36" s="1"/>
  <c r="L25" i="36"/>
  <c r="K25" i="36" s="1"/>
  <c r="L21" i="36"/>
  <c r="K21" i="36" s="1"/>
  <c r="L16" i="36"/>
  <c r="L12" i="36"/>
  <c r="K12" i="36" s="1"/>
  <c r="I151" i="36"/>
  <c r="I150" i="36" s="1"/>
  <c r="I149" i="36" s="1"/>
  <c r="I148" i="36" s="1"/>
  <c r="H148" i="36" s="1"/>
  <c r="I146" i="36"/>
  <c r="I145" i="36" s="1"/>
  <c r="I144" i="36" s="1"/>
  <c r="I137" i="36"/>
  <c r="I136" i="36" s="1"/>
  <c r="I135" i="36" s="1"/>
  <c r="I134" i="36" s="1"/>
  <c r="H134" i="36" s="1"/>
  <c r="I132" i="36"/>
  <c r="I131" i="36" s="1"/>
  <c r="I130" i="36" s="1"/>
  <c r="I129" i="36" s="1"/>
  <c r="I127" i="36"/>
  <c r="I126" i="36" s="1"/>
  <c r="I124" i="36"/>
  <c r="H124" i="36" s="1"/>
  <c r="I119" i="36"/>
  <c r="I118" i="36" s="1"/>
  <c r="I111" i="36"/>
  <c r="I110" i="36" s="1"/>
  <c r="H110" i="36" s="1"/>
  <c r="I107" i="36"/>
  <c r="I106" i="36" s="1"/>
  <c r="I101" i="36"/>
  <c r="I100" i="36" s="1"/>
  <c r="I99" i="36" s="1"/>
  <c r="I97" i="36"/>
  <c r="H97" i="36" s="1"/>
  <c r="H93" i="36"/>
  <c r="I92" i="36"/>
  <c r="I91" i="36" s="1"/>
  <c r="I90" i="36" s="1"/>
  <c r="I89" i="36" s="1"/>
  <c r="I87" i="36"/>
  <c r="I86" i="36" s="1"/>
  <c r="I85" i="36" s="1"/>
  <c r="I84" i="36" s="1"/>
  <c r="I82" i="36"/>
  <c r="I81" i="36" s="1"/>
  <c r="H81" i="36" s="1"/>
  <c r="I79" i="36"/>
  <c r="I78" i="36" s="1"/>
  <c r="H78" i="36" s="1"/>
  <c r="I70" i="36"/>
  <c r="I69" i="36" s="1"/>
  <c r="I64" i="36"/>
  <c r="I63" i="36" s="1"/>
  <c r="H63" i="36" s="1"/>
  <c r="I61" i="36"/>
  <c r="I57" i="36"/>
  <c r="H57" i="36" s="1"/>
  <c r="I54" i="36"/>
  <c r="I53" i="36" s="1"/>
  <c r="H53" i="36" s="1"/>
  <c r="I49" i="36"/>
  <c r="I48" i="36" s="1"/>
  <c r="I47" i="36" s="1"/>
  <c r="I46" i="36" s="1"/>
  <c r="I44" i="36"/>
  <c r="I43" i="36" s="1"/>
  <c r="I42" i="36" s="1"/>
  <c r="I40" i="36"/>
  <c r="I39" i="36" s="1"/>
  <c r="I36" i="36"/>
  <c r="H36" i="36" s="1"/>
  <c r="I33" i="36"/>
  <c r="I31" i="36"/>
  <c r="H31" i="36" s="1"/>
  <c r="I29" i="36"/>
  <c r="H29" i="36" s="1"/>
  <c r="I25" i="36"/>
  <c r="H25" i="36" s="1"/>
  <c r="I23" i="36"/>
  <c r="I21" i="36"/>
  <c r="I16" i="36"/>
  <c r="H16" i="36" s="1"/>
  <c r="I12" i="36"/>
  <c r="I11" i="36" s="1"/>
  <c r="N24" i="35"/>
  <c r="M24" i="35" s="1"/>
  <c r="K24" i="35"/>
  <c r="N84" i="35"/>
  <c r="K84" i="35"/>
  <c r="J16" i="35"/>
  <c r="J22" i="35"/>
  <c r="J26" i="35"/>
  <c r="J32" i="35"/>
  <c r="J38" i="35"/>
  <c r="J40" i="35"/>
  <c r="J42" i="35"/>
  <c r="J48" i="35"/>
  <c r="J54" i="35"/>
  <c r="J60" i="35"/>
  <c r="J68" i="35"/>
  <c r="J74" i="35"/>
  <c r="J81" i="35"/>
  <c r="J84" i="35"/>
  <c r="J91" i="35"/>
  <c r="J94" i="35"/>
  <c r="J98" i="35"/>
  <c r="J101" i="35"/>
  <c r="J107" i="35"/>
  <c r="J113" i="35"/>
  <c r="J123" i="35"/>
  <c r="J131" i="35"/>
  <c r="J136" i="35"/>
  <c r="J155" i="35"/>
  <c r="J165" i="35"/>
  <c r="J171" i="35"/>
  <c r="J175" i="35"/>
  <c r="J182" i="35"/>
  <c r="J189" i="35"/>
  <c r="N188" i="35"/>
  <c r="M188" i="35" s="1"/>
  <c r="N181" i="35"/>
  <c r="N174" i="35"/>
  <c r="M174" i="35" s="1"/>
  <c r="N170" i="35"/>
  <c r="N164" i="35"/>
  <c r="M164" i="35" s="1"/>
  <c r="N159" i="35"/>
  <c r="M159" i="35" s="1"/>
  <c r="N154" i="35"/>
  <c r="M154" i="35" s="1"/>
  <c r="N151" i="35"/>
  <c r="M151" i="35" s="1"/>
  <c r="N148" i="35"/>
  <c r="M148" i="35" s="1"/>
  <c r="N135" i="35"/>
  <c r="M135" i="35" s="1"/>
  <c r="N130" i="35"/>
  <c r="N122" i="35"/>
  <c r="M122" i="35" s="1"/>
  <c r="N112" i="35"/>
  <c r="N106" i="35"/>
  <c r="M106" i="35" s="1"/>
  <c r="N100" i="35"/>
  <c r="M100" i="35" s="1"/>
  <c r="N97" i="35"/>
  <c r="N93" i="35"/>
  <c r="M93" i="35" s="1"/>
  <c r="N90" i="35"/>
  <c r="M90" i="35" s="1"/>
  <c r="N80" i="35"/>
  <c r="M80" i="35" s="1"/>
  <c r="N73" i="35"/>
  <c r="M73" i="35" s="1"/>
  <c r="N67" i="35"/>
  <c r="N59" i="35"/>
  <c r="N53" i="35"/>
  <c r="M53" i="35" s="1"/>
  <c r="N47" i="35"/>
  <c r="M47" i="35" s="1"/>
  <c r="N46" i="35"/>
  <c r="M46" i="35" s="1"/>
  <c r="N41" i="35"/>
  <c r="M41" i="35" s="1"/>
  <c r="N39" i="35"/>
  <c r="M39" i="35" s="1"/>
  <c r="N37" i="35"/>
  <c r="N31" i="35"/>
  <c r="M31" i="35" s="1"/>
  <c r="N25" i="35"/>
  <c r="M25" i="35" s="1"/>
  <c r="N21" i="35"/>
  <c r="M21" i="35" s="1"/>
  <c r="N15" i="35"/>
  <c r="K188" i="35"/>
  <c r="K181" i="35"/>
  <c r="K180" i="35" s="1"/>
  <c r="K179" i="35" s="1"/>
  <c r="K178" i="35" s="1"/>
  <c r="K177" i="35" s="1"/>
  <c r="K176" i="35" s="1"/>
  <c r="K174" i="35"/>
  <c r="K173" i="35" s="1"/>
  <c r="K172" i="35" s="1"/>
  <c r="K170" i="35"/>
  <c r="K164" i="35"/>
  <c r="K154" i="35"/>
  <c r="K151" i="35"/>
  <c r="K148" i="35"/>
  <c r="J148" i="35" s="1"/>
  <c r="K135" i="35"/>
  <c r="K130" i="35"/>
  <c r="K122" i="35"/>
  <c r="K112" i="35"/>
  <c r="K111" i="35" s="1"/>
  <c r="K110" i="35" s="1"/>
  <c r="K106" i="35"/>
  <c r="K105" i="35" s="1"/>
  <c r="K100" i="35"/>
  <c r="K99" i="35" s="1"/>
  <c r="K97" i="35"/>
  <c r="K93" i="35"/>
  <c r="K92" i="35"/>
  <c r="K90" i="35"/>
  <c r="K89" i="35" s="1"/>
  <c r="K83" i="35"/>
  <c r="K80" i="35"/>
  <c r="K79" i="35"/>
  <c r="K73" i="35"/>
  <c r="K72" i="35" s="1"/>
  <c r="K71" i="35" s="1"/>
  <c r="K67" i="35"/>
  <c r="K59" i="35"/>
  <c r="K58" i="35" s="1"/>
  <c r="K53" i="35"/>
  <c r="K52" i="35" s="1"/>
  <c r="K51" i="35" s="1"/>
  <c r="K47" i="35"/>
  <c r="K46" i="35" s="1"/>
  <c r="K41" i="35"/>
  <c r="K39" i="35"/>
  <c r="K37" i="35"/>
  <c r="K31" i="35"/>
  <c r="J31" i="35" s="1"/>
  <c r="K25" i="35"/>
  <c r="K21" i="35"/>
  <c r="K15" i="35"/>
  <c r="K14" i="35" s="1"/>
  <c r="I120" i="5"/>
  <c r="K98" i="3"/>
  <c r="L114" i="36" l="1"/>
  <c r="K114" i="36" s="1"/>
  <c r="K115" i="36"/>
  <c r="L53" i="36"/>
  <c r="K53" i="36" s="1"/>
  <c r="L23" i="36"/>
  <c r="K23" i="36" s="1"/>
  <c r="K24" i="36"/>
  <c r="I19" i="37"/>
  <c r="H19" i="37" s="1"/>
  <c r="H22" i="37"/>
  <c r="N173" i="35"/>
  <c r="M173" i="35" s="1"/>
  <c r="I56" i="36"/>
  <c r="H56" i="36" s="1"/>
  <c r="L35" i="36"/>
  <c r="K35" i="36" s="1"/>
  <c r="I68" i="36"/>
  <c r="L81" i="36"/>
  <c r="K81" i="36" s="1"/>
  <c r="I15" i="36"/>
  <c r="I14" i="36" s="1"/>
  <c r="I35" i="36"/>
  <c r="H35" i="36" s="1"/>
  <c r="I96" i="36"/>
  <c r="I95" i="36" s="1"/>
  <c r="I94" i="36" s="1"/>
  <c r="L48" i="36"/>
  <c r="L47" i="36" s="1"/>
  <c r="L56" i="36"/>
  <c r="K56" i="36" s="1"/>
  <c r="H87" i="36"/>
  <c r="H54" i="36"/>
  <c r="I139" i="36"/>
  <c r="H139" i="36" s="1"/>
  <c r="L42" i="36"/>
  <c r="K42" i="36" s="1"/>
  <c r="K43" i="36"/>
  <c r="L150" i="36"/>
  <c r="K151" i="36"/>
  <c r="L63" i="36"/>
  <c r="K63" i="36" s="1"/>
  <c r="K64" i="36"/>
  <c r="L96" i="36"/>
  <c r="K96" i="36" s="1"/>
  <c r="K97" i="36"/>
  <c r="L110" i="36"/>
  <c r="K110" i="36" s="1"/>
  <c r="K111" i="36"/>
  <c r="L131" i="36"/>
  <c r="K132" i="36"/>
  <c r="I52" i="36"/>
  <c r="L100" i="36"/>
  <c r="K100" i="36" s="1"/>
  <c r="K101" i="36"/>
  <c r="L118" i="36"/>
  <c r="K119" i="36"/>
  <c r="L136" i="36"/>
  <c r="K137" i="36"/>
  <c r="H151" i="36"/>
  <c r="I20" i="36"/>
  <c r="H20" i="36" s="1"/>
  <c r="I28" i="36"/>
  <c r="I27" i="36" s="1"/>
  <c r="I123" i="36"/>
  <c r="H123" i="36" s="1"/>
  <c r="L15" i="36"/>
  <c r="L14" i="36" s="1"/>
  <c r="K14" i="36" s="1"/>
  <c r="K16" i="36"/>
  <c r="L39" i="36"/>
  <c r="L38" i="36" s="1"/>
  <c r="K38" i="36" s="1"/>
  <c r="K40" i="36"/>
  <c r="L78" i="36"/>
  <c r="K78" i="36" s="1"/>
  <c r="K79" i="36"/>
  <c r="L91" i="36"/>
  <c r="L90" i="36" s="1"/>
  <c r="L106" i="36"/>
  <c r="L123" i="36"/>
  <c r="K123" i="36" s="1"/>
  <c r="K124" i="36"/>
  <c r="L145" i="36"/>
  <c r="K146" i="36"/>
  <c r="H49" i="36"/>
  <c r="K150" i="35"/>
  <c r="J150" i="35" s="1"/>
  <c r="J151" i="35"/>
  <c r="N83" i="35"/>
  <c r="M83" i="35" s="1"/>
  <c r="M84" i="35"/>
  <c r="J15" i="35"/>
  <c r="N79" i="35"/>
  <c r="M79" i="35" s="1"/>
  <c r="N99" i="35"/>
  <c r="M99" i="35" s="1"/>
  <c r="L60" i="36"/>
  <c r="K60" i="36" s="1"/>
  <c r="K61" i="36"/>
  <c r="L126" i="36"/>
  <c r="K126" i="36" s="1"/>
  <c r="K127" i="36"/>
  <c r="H84" i="36"/>
  <c r="L11" i="36"/>
  <c r="H89" i="36"/>
  <c r="J80" i="35"/>
  <c r="J25" i="35"/>
  <c r="N105" i="35"/>
  <c r="N104" i="35" s="1"/>
  <c r="M104" i="35" s="1"/>
  <c r="N153" i="35"/>
  <c r="N129" i="35"/>
  <c r="M130" i="35"/>
  <c r="L190" i="35"/>
  <c r="J59" i="35"/>
  <c r="K30" i="35"/>
  <c r="J30" i="35" s="1"/>
  <c r="N14" i="35"/>
  <c r="M14" i="35" s="1"/>
  <c r="M15" i="35"/>
  <c r="N36" i="35"/>
  <c r="M36" i="35" s="1"/>
  <c r="M37" i="35"/>
  <c r="N45" i="35"/>
  <c r="N58" i="35"/>
  <c r="M59" i="35"/>
  <c r="N96" i="35"/>
  <c r="M96" i="35" s="1"/>
  <c r="M97" i="35"/>
  <c r="N169" i="35"/>
  <c r="M169" i="35" s="1"/>
  <c r="M170" i="35"/>
  <c r="J92" i="35"/>
  <c r="J135" i="35"/>
  <c r="N66" i="35"/>
  <c r="M67" i="35"/>
  <c r="N111" i="35"/>
  <c r="M112" i="35"/>
  <c r="J73" i="35"/>
  <c r="N180" i="35"/>
  <c r="M181" i="35"/>
  <c r="N92" i="35"/>
  <c r="M92" i="35" s="1"/>
  <c r="N163" i="35"/>
  <c r="M163" i="35" s="1"/>
  <c r="F19" i="37"/>
  <c r="E19" i="37" s="1"/>
  <c r="D36" i="37"/>
  <c r="F12" i="37"/>
  <c r="I105" i="36"/>
  <c r="H105" i="36" s="1"/>
  <c r="H106" i="36"/>
  <c r="I38" i="36"/>
  <c r="H38" i="36" s="1"/>
  <c r="H39" i="36"/>
  <c r="H118" i="36"/>
  <c r="I117" i="36"/>
  <c r="I116" i="36" s="1"/>
  <c r="H116" i="36" s="1"/>
  <c r="H129" i="36"/>
  <c r="H101" i="36"/>
  <c r="H14" i="36"/>
  <c r="H42" i="36"/>
  <c r="H69" i="36"/>
  <c r="L28" i="36"/>
  <c r="K28" i="36" s="1"/>
  <c r="H107" i="36"/>
  <c r="H90" i="36"/>
  <c r="H79" i="36"/>
  <c r="H61" i="36"/>
  <c r="H99" i="36"/>
  <c r="H150" i="36"/>
  <c r="H119" i="36"/>
  <c r="H111" i="36"/>
  <c r="H82" i="36"/>
  <c r="H44" i="36"/>
  <c r="H33" i="36"/>
  <c r="H23" i="36"/>
  <c r="H131" i="36"/>
  <c r="H92" i="36"/>
  <c r="H21" i="36"/>
  <c r="H137" i="36"/>
  <c r="H64" i="36"/>
  <c r="H40" i="36"/>
  <c r="H46" i="36"/>
  <c r="H146" i="36"/>
  <c r="L86" i="36"/>
  <c r="H149" i="36"/>
  <c r="H132" i="36"/>
  <c r="H43" i="36"/>
  <c r="J153" i="36"/>
  <c r="I10" i="36"/>
  <c r="H10" i="36" s="1"/>
  <c r="H11" i="36"/>
  <c r="H135" i="36"/>
  <c r="H86" i="36"/>
  <c r="H12" i="36"/>
  <c r="H126" i="36"/>
  <c r="H85" i="36"/>
  <c r="H47" i="36"/>
  <c r="I60" i="36"/>
  <c r="H145" i="36"/>
  <c r="H100" i="36"/>
  <c r="H70" i="36"/>
  <c r="H127" i="36"/>
  <c r="H48" i="36"/>
  <c r="H130" i="36"/>
  <c r="L69" i="36"/>
  <c r="H144" i="36"/>
  <c r="H136" i="36"/>
  <c r="H95" i="36"/>
  <c r="H91" i="36"/>
  <c r="J97" i="35"/>
  <c r="J177" i="35"/>
  <c r="J53" i="35"/>
  <c r="J89" i="35"/>
  <c r="N23" i="35"/>
  <c r="J21" i="35"/>
  <c r="J93" i="35"/>
  <c r="K134" i="35"/>
  <c r="K133" i="35" s="1"/>
  <c r="J172" i="35"/>
  <c r="N72" i="35"/>
  <c r="M72" i="35" s="1"/>
  <c r="N89" i="35"/>
  <c r="M89" i="35" s="1"/>
  <c r="K109" i="35"/>
  <c r="J110" i="35"/>
  <c r="K50" i="35"/>
  <c r="J51" i="35"/>
  <c r="J122" i="35"/>
  <c r="N52" i="35"/>
  <c r="M52" i="35" s="1"/>
  <c r="J179" i="35"/>
  <c r="K147" i="35"/>
  <c r="N121" i="35"/>
  <c r="M121" i="35" s="1"/>
  <c r="N150" i="35"/>
  <c r="M150" i="35" s="1"/>
  <c r="N187" i="35"/>
  <c r="M187" i="35" s="1"/>
  <c r="J111" i="35"/>
  <c r="K36" i="35"/>
  <c r="J41" i="35"/>
  <c r="J67" i="35"/>
  <c r="K66" i="35"/>
  <c r="K169" i="35"/>
  <c r="J170" i="35"/>
  <c r="K187" i="35"/>
  <c r="J188" i="35"/>
  <c r="N30" i="35"/>
  <c r="M30" i="35" s="1"/>
  <c r="J47" i="35"/>
  <c r="J24" i="35"/>
  <c r="K23" i="35"/>
  <c r="J23" i="35" s="1"/>
  <c r="K13" i="35"/>
  <c r="J14" i="35"/>
  <c r="K45" i="35"/>
  <c r="J46" i="35"/>
  <c r="J71" i="35"/>
  <c r="K70" i="35"/>
  <c r="K104" i="35"/>
  <c r="J105" i="35"/>
  <c r="K153" i="35"/>
  <c r="J154" i="35"/>
  <c r="N134" i="35"/>
  <c r="M134" i="35" s="1"/>
  <c r="J174" i="35"/>
  <c r="J90" i="35"/>
  <c r="J52" i="35"/>
  <c r="J39" i="35"/>
  <c r="J37" i="35"/>
  <c r="K57" i="35"/>
  <c r="J72" i="35"/>
  <c r="K96" i="35"/>
  <c r="J96" i="35" s="1"/>
  <c r="K121" i="35"/>
  <c r="J160" i="35"/>
  <c r="J176" i="35"/>
  <c r="N147" i="35"/>
  <c r="M147" i="35" s="1"/>
  <c r="N158" i="35"/>
  <c r="M158" i="35" s="1"/>
  <c r="J178" i="35"/>
  <c r="J173" i="35"/>
  <c r="J112" i="35"/>
  <c r="J106" i="35"/>
  <c r="J100" i="35"/>
  <c r="K88" i="35"/>
  <c r="J130" i="35"/>
  <c r="K129" i="35"/>
  <c r="K163" i="35"/>
  <c r="J164" i="35"/>
  <c r="J180" i="35"/>
  <c r="J181" i="35"/>
  <c r="J99" i="35"/>
  <c r="J83" i="35"/>
  <c r="I36" i="37"/>
  <c r="H36" i="37" s="1"/>
  <c r="L113" i="36"/>
  <c r="K113" i="36" s="1"/>
  <c r="H114" i="36"/>
  <c r="I113" i="36"/>
  <c r="H113" i="36" s="1"/>
  <c r="L20" i="36"/>
  <c r="K20" i="36" s="1"/>
  <c r="I19" i="36"/>
  <c r="H19" i="36" s="1"/>
  <c r="K82" i="35"/>
  <c r="J82" i="35" s="1"/>
  <c r="N172" i="35" l="1"/>
  <c r="M172" i="35" s="1"/>
  <c r="H15" i="36"/>
  <c r="L52" i="36"/>
  <c r="K52" i="36" s="1"/>
  <c r="H96" i="36"/>
  <c r="K48" i="36"/>
  <c r="K15" i="36"/>
  <c r="N13" i="35"/>
  <c r="M13" i="35" s="1"/>
  <c r="N71" i="35"/>
  <c r="M71" i="35" s="1"/>
  <c r="M153" i="35"/>
  <c r="N140" i="35"/>
  <c r="M140" i="35" s="1"/>
  <c r="N82" i="35"/>
  <c r="M82" i="35" s="1"/>
  <c r="K69" i="36"/>
  <c r="L68" i="36"/>
  <c r="K68" i="36" s="1"/>
  <c r="H28" i="36"/>
  <c r="I122" i="36"/>
  <c r="I121" i="36" s="1"/>
  <c r="H121" i="36" s="1"/>
  <c r="L99" i="36"/>
  <c r="K99" i="36" s="1"/>
  <c r="K39" i="36"/>
  <c r="L95" i="36"/>
  <c r="K95" i="36" s="1"/>
  <c r="L122" i="36"/>
  <c r="K122" i="36" s="1"/>
  <c r="L144" i="36"/>
  <c r="K145" i="36"/>
  <c r="L135" i="36"/>
  <c r="K136" i="36"/>
  <c r="K91" i="36"/>
  <c r="L117" i="36"/>
  <c r="K118" i="36"/>
  <c r="L105" i="36"/>
  <c r="K105" i="36" s="1"/>
  <c r="K106" i="36"/>
  <c r="L130" i="36"/>
  <c r="K131" i="36"/>
  <c r="L149" i="36"/>
  <c r="K150" i="36"/>
  <c r="J147" i="35"/>
  <c r="K140" i="35"/>
  <c r="K139" i="35" s="1"/>
  <c r="K78" i="35"/>
  <c r="J78" i="35" s="1"/>
  <c r="N88" i="35"/>
  <c r="M88" i="35" s="1"/>
  <c r="N35" i="35"/>
  <c r="M35" i="35" s="1"/>
  <c r="J153" i="35"/>
  <c r="N168" i="35"/>
  <c r="M168" i="35" s="1"/>
  <c r="N162" i="35"/>
  <c r="M162" i="35" s="1"/>
  <c r="L10" i="36"/>
  <c r="K11" i="36"/>
  <c r="L59" i="36"/>
  <c r="K59" i="36" s="1"/>
  <c r="H94" i="36"/>
  <c r="L85" i="36"/>
  <c r="K86" i="36"/>
  <c r="L46" i="36"/>
  <c r="K46" i="36" s="1"/>
  <c r="K47" i="36"/>
  <c r="L89" i="36"/>
  <c r="K89" i="36" s="1"/>
  <c r="K90" i="36"/>
  <c r="M105" i="35"/>
  <c r="N103" i="35"/>
  <c r="M103" i="35" s="1"/>
  <c r="K29" i="35"/>
  <c r="K28" i="35" s="1"/>
  <c r="N95" i="35"/>
  <c r="M95" i="35" s="1"/>
  <c r="J79" i="35"/>
  <c r="N20" i="35"/>
  <c r="M20" i="35" s="1"/>
  <c r="M23" i="35"/>
  <c r="N179" i="35"/>
  <c r="M180" i="35"/>
  <c r="N65" i="35"/>
  <c r="M66" i="35"/>
  <c r="N57" i="35"/>
  <c r="M58" i="35"/>
  <c r="N128" i="35"/>
  <c r="M129" i="35"/>
  <c r="M45" i="35"/>
  <c r="N44" i="35"/>
  <c r="N110" i="35"/>
  <c r="M111" i="35"/>
  <c r="F36" i="37"/>
  <c r="E36" i="37" s="1"/>
  <c r="E12" i="37"/>
  <c r="L27" i="36"/>
  <c r="K27" i="36" s="1"/>
  <c r="I18" i="36"/>
  <c r="H117" i="36"/>
  <c r="H52" i="36"/>
  <c r="I67" i="36"/>
  <c r="H68" i="36"/>
  <c r="I59" i="36"/>
  <c r="H60" i="36"/>
  <c r="I9" i="36"/>
  <c r="H9" i="36" s="1"/>
  <c r="J58" i="35"/>
  <c r="J134" i="35"/>
  <c r="K162" i="35"/>
  <c r="J163" i="35"/>
  <c r="K12" i="35"/>
  <c r="J13" i="35"/>
  <c r="N29" i="35"/>
  <c r="M29" i="35" s="1"/>
  <c r="J66" i="35"/>
  <c r="K65" i="35"/>
  <c r="K49" i="35"/>
  <c r="J49" i="35" s="1"/>
  <c r="J50" i="35"/>
  <c r="K20" i="35"/>
  <c r="K19" i="35" s="1"/>
  <c r="N157" i="35"/>
  <c r="M157" i="35" s="1"/>
  <c r="K103" i="35"/>
  <c r="J104" i="35"/>
  <c r="K44" i="35"/>
  <c r="J45" i="35"/>
  <c r="N186" i="35"/>
  <c r="M186" i="35" s="1"/>
  <c r="N120" i="35"/>
  <c r="M120" i="35" s="1"/>
  <c r="K132" i="35"/>
  <c r="J132" i="35" s="1"/>
  <c r="J133" i="35"/>
  <c r="J88" i="35"/>
  <c r="J121" i="35"/>
  <c r="K120" i="35"/>
  <c r="K114" i="35" s="1"/>
  <c r="N133" i="35"/>
  <c r="M133" i="35" s="1"/>
  <c r="K128" i="35"/>
  <c r="J129" i="35"/>
  <c r="K168" i="35"/>
  <c r="J169" i="35"/>
  <c r="N51" i="35"/>
  <c r="M51" i="35" s="1"/>
  <c r="K95" i="35"/>
  <c r="J95" i="35" s="1"/>
  <c r="K158" i="35"/>
  <c r="J159" i="35"/>
  <c r="J57" i="35"/>
  <c r="K56" i="35"/>
  <c r="K69" i="35"/>
  <c r="J69" i="35" s="1"/>
  <c r="J70" i="35"/>
  <c r="K186" i="35"/>
  <c r="J187" i="35"/>
  <c r="K35" i="35"/>
  <c r="J36" i="35"/>
  <c r="K108" i="35"/>
  <c r="J108" i="35" s="1"/>
  <c r="J109" i="35"/>
  <c r="L109" i="36"/>
  <c r="K109" i="36" s="1"/>
  <c r="I109" i="36"/>
  <c r="L19" i="36"/>
  <c r="K19" i="36" s="1"/>
  <c r="K77" i="35"/>
  <c r="H122" i="36" l="1"/>
  <c r="N78" i="35"/>
  <c r="M78" i="35" s="1"/>
  <c r="N12" i="35"/>
  <c r="M12" i="35" s="1"/>
  <c r="N34" i="35"/>
  <c r="M34" i="35" s="1"/>
  <c r="N70" i="35"/>
  <c r="M70" i="35" s="1"/>
  <c r="L94" i="36"/>
  <c r="K94" i="36" s="1"/>
  <c r="L121" i="36"/>
  <c r="K121" i="36" s="1"/>
  <c r="L148" i="36"/>
  <c r="K148" i="36" s="1"/>
  <c r="K149" i="36"/>
  <c r="L134" i="36"/>
  <c r="K134" i="36" s="1"/>
  <c r="K135" i="36"/>
  <c r="L129" i="36"/>
  <c r="K129" i="36" s="1"/>
  <c r="K130" i="36"/>
  <c r="L116" i="36"/>
  <c r="K116" i="36" s="1"/>
  <c r="K117" i="36"/>
  <c r="L139" i="36"/>
  <c r="K139" i="36" s="1"/>
  <c r="K144" i="36"/>
  <c r="N139" i="35"/>
  <c r="N161" i="35"/>
  <c r="M161" i="35" s="1"/>
  <c r="N167" i="35"/>
  <c r="M167" i="35" s="1"/>
  <c r="G153" i="36"/>
  <c r="H18" i="36"/>
  <c r="L51" i="36"/>
  <c r="K51" i="36" s="1"/>
  <c r="L84" i="36"/>
  <c r="K84" i="36" s="1"/>
  <c r="K85" i="36"/>
  <c r="K10" i="36"/>
  <c r="L9" i="36"/>
  <c r="K9" i="36" s="1"/>
  <c r="N87" i="35"/>
  <c r="J29" i="35"/>
  <c r="N102" i="35"/>
  <c r="M102" i="35" s="1"/>
  <c r="N19" i="35"/>
  <c r="M19" i="35" s="1"/>
  <c r="K87" i="35"/>
  <c r="K86" i="35" s="1"/>
  <c r="M44" i="35"/>
  <c r="N43" i="35"/>
  <c r="M43" i="35" s="1"/>
  <c r="M57" i="35"/>
  <c r="N56" i="35"/>
  <c r="M179" i="35"/>
  <c r="N178" i="35"/>
  <c r="J20" i="35"/>
  <c r="N109" i="35"/>
  <c r="M110" i="35"/>
  <c r="N127" i="35"/>
  <c r="M128" i="35"/>
  <c r="N64" i="35"/>
  <c r="M65" i="35"/>
  <c r="H27" i="36"/>
  <c r="L67" i="36"/>
  <c r="K67" i="36" s="1"/>
  <c r="I66" i="36"/>
  <c r="H66" i="36" s="1"/>
  <c r="H67" i="36"/>
  <c r="H59" i="36"/>
  <c r="I51" i="36"/>
  <c r="H51" i="36" s="1"/>
  <c r="K27" i="35"/>
  <c r="J27" i="35" s="1"/>
  <c r="J28" i="35"/>
  <c r="K34" i="35"/>
  <c r="J34" i="35" s="1"/>
  <c r="J35" i="35"/>
  <c r="K55" i="35"/>
  <c r="J55" i="35" s="1"/>
  <c r="J56" i="35"/>
  <c r="N132" i="35"/>
  <c r="M132" i="35" s="1"/>
  <c r="N28" i="35"/>
  <c r="M28" i="35" s="1"/>
  <c r="J140" i="35"/>
  <c r="J168" i="35"/>
  <c r="K167" i="35"/>
  <c r="K127" i="35"/>
  <c r="J128" i="35"/>
  <c r="N114" i="35"/>
  <c r="M114" i="35" s="1"/>
  <c r="K43" i="35"/>
  <c r="J44" i="35"/>
  <c r="N156" i="35"/>
  <c r="M156" i="35" s="1"/>
  <c r="J114" i="35"/>
  <c r="J120" i="35"/>
  <c r="K64" i="35"/>
  <c r="J65" i="35"/>
  <c r="K185" i="35"/>
  <c r="J186" i="35"/>
  <c r="K157" i="35"/>
  <c r="J158" i="35"/>
  <c r="N50" i="35"/>
  <c r="M50" i="35" s="1"/>
  <c r="N185" i="35"/>
  <c r="M185" i="35" s="1"/>
  <c r="K102" i="35"/>
  <c r="J102" i="35" s="1"/>
  <c r="J103" i="35"/>
  <c r="K11" i="35"/>
  <c r="J11" i="35" s="1"/>
  <c r="J12" i="35"/>
  <c r="K161" i="35"/>
  <c r="J161" i="35" s="1"/>
  <c r="J162" i="35"/>
  <c r="L104" i="36"/>
  <c r="K104" i="36" s="1"/>
  <c r="H109" i="36"/>
  <c r="I104" i="36"/>
  <c r="L18" i="36"/>
  <c r="K18" i="36" s="1"/>
  <c r="K18" i="35"/>
  <c r="J19" i="35"/>
  <c r="K76" i="35"/>
  <c r="J77" i="35"/>
  <c r="E28" i="7"/>
  <c r="E13" i="7"/>
  <c r="E14" i="7"/>
  <c r="E15" i="7"/>
  <c r="E16" i="7"/>
  <c r="E17" i="7"/>
  <c r="E18" i="7"/>
  <c r="E20" i="7"/>
  <c r="E22" i="7"/>
  <c r="E23" i="7"/>
  <c r="E24" i="7"/>
  <c r="E26" i="7"/>
  <c r="E29" i="7"/>
  <c r="E30" i="7"/>
  <c r="E32" i="7"/>
  <c r="E33" i="7"/>
  <c r="E34" i="7"/>
  <c r="E36" i="7"/>
  <c r="E38" i="7"/>
  <c r="F37" i="7"/>
  <c r="F31" i="7"/>
  <c r="F21" i="7"/>
  <c r="F19" i="7"/>
  <c r="F12" i="7"/>
  <c r="N126" i="35" l="1"/>
  <c r="M139" i="35"/>
  <c r="N138" i="35"/>
  <c r="N137" i="35" s="1"/>
  <c r="N77" i="35"/>
  <c r="M77" i="35" s="1"/>
  <c r="N11" i="35"/>
  <c r="M11" i="35" s="1"/>
  <c r="N69" i="35"/>
  <c r="M69" i="35" s="1"/>
  <c r="N166" i="35"/>
  <c r="M166" i="35" s="1"/>
  <c r="J87" i="35"/>
  <c r="M87" i="35"/>
  <c r="N86" i="35"/>
  <c r="M86" i="35" s="1"/>
  <c r="N18" i="35"/>
  <c r="M18" i="35" s="1"/>
  <c r="N55" i="35"/>
  <c r="M55" i="35" s="1"/>
  <c r="M56" i="35"/>
  <c r="N108" i="35"/>
  <c r="M108" i="35" s="1"/>
  <c r="M109" i="35"/>
  <c r="M127" i="35"/>
  <c r="M178" i="35"/>
  <c r="N177" i="35"/>
  <c r="N63" i="35"/>
  <c r="M64" i="35"/>
  <c r="L66" i="36"/>
  <c r="K66" i="36" s="1"/>
  <c r="N49" i="35"/>
  <c r="M49" i="35" s="1"/>
  <c r="K184" i="35"/>
  <c r="J185" i="35"/>
  <c r="J127" i="35"/>
  <c r="K126" i="35"/>
  <c r="J139" i="35"/>
  <c r="K166" i="35"/>
  <c r="J166" i="35" s="1"/>
  <c r="J167" i="35"/>
  <c r="N184" i="35"/>
  <c r="M184" i="35" s="1"/>
  <c r="K156" i="35"/>
  <c r="J157" i="35"/>
  <c r="K63" i="35"/>
  <c r="J64" i="35"/>
  <c r="J43" i="35"/>
  <c r="K33" i="35"/>
  <c r="J33" i="35" s="1"/>
  <c r="J86" i="35"/>
  <c r="K85" i="35"/>
  <c r="J85" i="35" s="1"/>
  <c r="N27" i="35"/>
  <c r="M27" i="35" s="1"/>
  <c r="M138" i="35"/>
  <c r="L103" i="36"/>
  <c r="K103" i="36" s="1"/>
  <c r="I103" i="36"/>
  <c r="H104" i="36"/>
  <c r="K17" i="35"/>
  <c r="J18" i="35"/>
  <c r="K75" i="35"/>
  <c r="J76" i="35"/>
  <c r="M126" i="35" l="1"/>
  <c r="N125" i="35"/>
  <c r="N76" i="35"/>
  <c r="M76" i="35" s="1"/>
  <c r="J156" i="35"/>
  <c r="K138" i="35"/>
  <c r="M125" i="35"/>
  <c r="N17" i="35"/>
  <c r="M17" i="35" s="1"/>
  <c r="N85" i="35"/>
  <c r="M85" i="35" s="1"/>
  <c r="M177" i="35"/>
  <c r="N176" i="35"/>
  <c r="M176" i="35" s="1"/>
  <c r="N62" i="35"/>
  <c r="M62" i="35" s="1"/>
  <c r="M63" i="35"/>
  <c r="L153" i="36"/>
  <c r="K153" i="36" s="1"/>
  <c r="K125" i="35"/>
  <c r="J126" i="35"/>
  <c r="K183" i="35"/>
  <c r="J183" i="35" s="1"/>
  <c r="J184" i="35"/>
  <c r="M137" i="35"/>
  <c r="K62" i="35"/>
  <c r="J62" i="35" s="1"/>
  <c r="J63" i="35"/>
  <c r="N183" i="35"/>
  <c r="M183" i="35" s="1"/>
  <c r="N33" i="35"/>
  <c r="M33" i="35" s="1"/>
  <c r="H103" i="36"/>
  <c r="I153" i="36"/>
  <c r="H153" i="36" s="1"/>
  <c r="K10" i="35"/>
  <c r="J10" i="35" s="1"/>
  <c r="J17" i="35"/>
  <c r="J75" i="35"/>
  <c r="F39" i="7"/>
  <c r="N75" i="35" l="1"/>
  <c r="M75" i="35" s="1"/>
  <c r="N10" i="35"/>
  <c r="M10" i="35" s="1"/>
  <c r="K61" i="35"/>
  <c r="J61" i="35" s="1"/>
  <c r="K137" i="35"/>
  <c r="J137" i="35" s="1"/>
  <c r="J138" i="35"/>
  <c r="N124" i="35"/>
  <c r="M124" i="35" s="1"/>
  <c r="J125" i="35"/>
  <c r="N61" i="35" l="1"/>
  <c r="M61" i="35" s="1"/>
  <c r="K124" i="35"/>
  <c r="J124" i="35" s="1"/>
  <c r="N190" i="35"/>
  <c r="M190" i="35" s="1"/>
  <c r="K190" i="35" l="1"/>
  <c r="J190" i="35" s="1"/>
  <c r="H12" i="5" l="1"/>
  <c r="H16" i="5"/>
  <c r="H25" i="5"/>
  <c r="H27" i="5"/>
  <c r="H29" i="5"/>
  <c r="H33" i="5"/>
  <c r="H35" i="5"/>
  <c r="H37" i="5"/>
  <c r="H40" i="5"/>
  <c r="H44" i="5"/>
  <c r="H48" i="5"/>
  <c r="H53" i="5"/>
  <c r="H63" i="5"/>
  <c r="H66" i="5"/>
  <c r="H70" i="5"/>
  <c r="H73" i="5"/>
  <c r="H88" i="5"/>
  <c r="H93" i="5"/>
  <c r="H98" i="5"/>
  <c r="H103" i="5"/>
  <c r="H107" i="5"/>
  <c r="H113" i="5"/>
  <c r="H117" i="5"/>
  <c r="H120" i="5"/>
  <c r="H125" i="5"/>
  <c r="H130" i="5"/>
  <c r="H133" i="5"/>
  <c r="H137" i="5"/>
  <c r="H142" i="5"/>
  <c r="H150" i="5"/>
  <c r="H154" i="5"/>
  <c r="H164" i="5"/>
  <c r="H169" i="5"/>
  <c r="H172" i="5"/>
  <c r="I171" i="5"/>
  <c r="I170" i="5" s="1"/>
  <c r="I168" i="5"/>
  <c r="I163" i="5"/>
  <c r="I158" i="5"/>
  <c r="I153" i="5"/>
  <c r="I152" i="5" s="1"/>
  <c r="I149" i="5"/>
  <c r="I141" i="5"/>
  <c r="I140" i="5" s="1"/>
  <c r="I136" i="5"/>
  <c r="I132" i="5"/>
  <c r="I131" i="5" s="1"/>
  <c r="I129" i="5"/>
  <c r="I128" i="5" s="1"/>
  <c r="I124" i="5"/>
  <c r="I123" i="5" s="1"/>
  <c r="I122" i="5" s="1"/>
  <c r="I121" i="5" s="1"/>
  <c r="I119" i="5"/>
  <c r="I118" i="5" s="1"/>
  <c r="I116" i="5"/>
  <c r="I115" i="5" s="1"/>
  <c r="I112" i="5"/>
  <c r="I111" i="5" s="1"/>
  <c r="I106" i="5"/>
  <c r="I105" i="5" s="1"/>
  <c r="I104" i="5" s="1"/>
  <c r="I102" i="5"/>
  <c r="I101" i="5" s="1"/>
  <c r="I100" i="5" s="1"/>
  <c r="I97" i="5"/>
  <c r="I96" i="5" s="1"/>
  <c r="I92" i="5"/>
  <c r="I91" i="5" s="1"/>
  <c r="I90" i="5" s="1"/>
  <c r="I89" i="5" s="1"/>
  <c r="I87" i="5"/>
  <c r="I72" i="5"/>
  <c r="I71" i="5" s="1"/>
  <c r="I69" i="5"/>
  <c r="I65" i="5"/>
  <c r="I64" i="5" s="1"/>
  <c r="I62" i="5"/>
  <c r="I61" i="5" s="1"/>
  <c r="I52" i="5"/>
  <c r="I51" i="5" s="1"/>
  <c r="I50" i="5" s="1"/>
  <c r="I47" i="5"/>
  <c r="I46" i="5" s="1"/>
  <c r="I45" i="5" s="1"/>
  <c r="I43" i="5"/>
  <c r="I42" i="5" s="1"/>
  <c r="I39" i="5"/>
  <c r="I38" i="5" s="1"/>
  <c r="I36" i="5"/>
  <c r="I34" i="5"/>
  <c r="I32" i="5"/>
  <c r="I28" i="5"/>
  <c r="I26" i="5"/>
  <c r="I24" i="5"/>
  <c r="I15" i="5"/>
  <c r="I14" i="5" s="1"/>
  <c r="I11" i="5"/>
  <c r="I10" i="5" s="1"/>
  <c r="I9" i="5" s="1"/>
  <c r="J134" i="3"/>
  <c r="J15" i="3"/>
  <c r="J21" i="3"/>
  <c r="J23" i="3"/>
  <c r="J25" i="3"/>
  <c r="J31" i="3"/>
  <c r="J36" i="3"/>
  <c r="J42" i="3"/>
  <c r="J48" i="3"/>
  <c r="J54" i="3"/>
  <c r="J56" i="3"/>
  <c r="J58" i="3"/>
  <c r="J64" i="3"/>
  <c r="J70" i="3"/>
  <c r="J78" i="3"/>
  <c r="J84" i="3"/>
  <c r="J95" i="3"/>
  <c r="J98" i="3"/>
  <c r="J105" i="3"/>
  <c r="J108" i="3"/>
  <c r="J112" i="3"/>
  <c r="J115" i="3"/>
  <c r="J130" i="3"/>
  <c r="J140" i="3"/>
  <c r="J146" i="3"/>
  <c r="J151" i="3"/>
  <c r="J154" i="3"/>
  <c r="J162" i="3"/>
  <c r="J167" i="3"/>
  <c r="J183" i="3"/>
  <c r="J188" i="3"/>
  <c r="J193" i="3"/>
  <c r="J199" i="3"/>
  <c r="J203" i="3"/>
  <c r="J210" i="3"/>
  <c r="J222" i="3"/>
  <c r="K221" i="3"/>
  <c r="K209" i="3"/>
  <c r="K202" i="3"/>
  <c r="K201" i="3" s="1"/>
  <c r="K198" i="3"/>
  <c r="K197" i="3" s="1"/>
  <c r="K192" i="3"/>
  <c r="K191" i="3" s="1"/>
  <c r="K187" i="3"/>
  <c r="K186" i="3" s="1"/>
  <c r="K185" i="3" s="1"/>
  <c r="K182" i="3"/>
  <c r="K181" i="3" s="1"/>
  <c r="K171" i="3" s="1"/>
  <c r="K166" i="3"/>
  <c r="K161" i="3"/>
  <c r="K160" i="3" s="1"/>
  <c r="K159" i="3" s="1"/>
  <c r="K158" i="3" s="1"/>
  <c r="K153" i="3"/>
  <c r="K152" i="3" s="1"/>
  <c r="K150" i="3"/>
  <c r="K145" i="3"/>
  <c r="K144" i="3" s="1"/>
  <c r="K139" i="3"/>
  <c r="K138" i="3" s="1"/>
  <c r="K137" i="3" s="1"/>
  <c r="K136" i="3" s="1"/>
  <c r="K135" i="3" s="1"/>
  <c r="K133" i="3"/>
  <c r="K132" i="3" s="1"/>
  <c r="K131" i="3" s="1"/>
  <c r="K129" i="3"/>
  <c r="K128" i="3" s="1"/>
  <c r="K124" i="3" s="1"/>
  <c r="K114" i="3"/>
  <c r="K113" i="3" s="1"/>
  <c r="K111" i="3"/>
  <c r="K107" i="3"/>
  <c r="K106" i="3" s="1"/>
  <c r="K104" i="3"/>
  <c r="K97" i="3"/>
  <c r="K94" i="3"/>
  <c r="K93" i="3" s="1"/>
  <c r="K83" i="3"/>
  <c r="K82" i="3" s="1"/>
  <c r="K81" i="3" s="1"/>
  <c r="K80" i="3" s="1"/>
  <c r="K79" i="3" s="1"/>
  <c r="K77" i="3"/>
  <c r="K76" i="3" s="1"/>
  <c r="K75" i="3" s="1"/>
  <c r="K74" i="3" s="1"/>
  <c r="K73" i="3" s="1"/>
  <c r="K72" i="3" s="1"/>
  <c r="K69" i="3"/>
  <c r="K63" i="3"/>
  <c r="K57" i="3"/>
  <c r="K55" i="3"/>
  <c r="K47" i="3"/>
  <c r="K46" i="3" s="1"/>
  <c r="K45" i="3" s="1"/>
  <c r="K41" i="3"/>
  <c r="K40" i="3" s="1"/>
  <c r="K39" i="3" s="1"/>
  <c r="K38" i="3" s="1"/>
  <c r="K37" i="3" s="1"/>
  <c r="K35" i="3"/>
  <c r="K34" i="3" s="1"/>
  <c r="K33" i="3" s="1"/>
  <c r="K32" i="3" s="1"/>
  <c r="K30" i="3"/>
  <c r="K24" i="3"/>
  <c r="K22" i="3"/>
  <c r="K20" i="3"/>
  <c r="K14" i="3"/>
  <c r="I161" i="5" l="1"/>
  <c r="I160" i="5" s="1"/>
  <c r="I31" i="5"/>
  <c r="I99" i="5"/>
  <c r="K208" i="3"/>
  <c r="K207" i="3" s="1"/>
  <c r="K206" i="3" s="1"/>
  <c r="K205" i="3" s="1"/>
  <c r="K204" i="3" s="1"/>
  <c r="I13" i="5"/>
  <c r="I8" i="5" s="1"/>
  <c r="I41" i="5"/>
  <c r="I110" i="5"/>
  <c r="I139" i="5"/>
  <c r="I60" i="5"/>
  <c r="I95" i="5"/>
  <c r="I68" i="5"/>
  <c r="I114" i="5"/>
  <c r="I86" i="5"/>
  <c r="I76" i="5" s="1"/>
  <c r="I148" i="5"/>
  <c r="I144" i="5" s="1"/>
  <c r="I167" i="5"/>
  <c r="I166" i="5" s="1"/>
  <c r="I127" i="5"/>
  <c r="I135" i="5"/>
  <c r="I157" i="5"/>
  <c r="K143" i="3"/>
  <c r="K190" i="3"/>
  <c r="K200" i="3"/>
  <c r="K13" i="3"/>
  <c r="K29" i="3"/>
  <c r="K44" i="3"/>
  <c r="K52" i="3"/>
  <c r="K184" i="3"/>
  <c r="K68" i="3"/>
  <c r="K110" i="3"/>
  <c r="K109" i="3" s="1"/>
  <c r="K196" i="3"/>
  <c r="K220" i="3"/>
  <c r="K62" i="3"/>
  <c r="K103" i="3"/>
  <c r="K102" i="3" s="1"/>
  <c r="K149" i="3"/>
  <c r="K148" i="3" s="1"/>
  <c r="K165" i="3"/>
  <c r="K19" i="3"/>
  <c r="K18" i="3" s="1"/>
  <c r="K17" i="3" s="1"/>
  <c r="K16" i="3" s="1"/>
  <c r="I23" i="5"/>
  <c r="K96" i="3"/>
  <c r="I151" i="5"/>
  <c r="I143" i="5" s="1"/>
  <c r="K123" i="3"/>
  <c r="I109" i="5" l="1"/>
  <c r="I108" i="5" s="1"/>
  <c r="I49" i="5"/>
  <c r="I67" i="5"/>
  <c r="I165" i="5"/>
  <c r="I30" i="5"/>
  <c r="I138" i="5"/>
  <c r="I134" i="5"/>
  <c r="I94" i="5"/>
  <c r="I156" i="5"/>
  <c r="K101" i="3"/>
  <c r="K147" i="3"/>
  <c r="K142" i="3"/>
  <c r="K195" i="3"/>
  <c r="K61" i="3"/>
  <c r="K219" i="3"/>
  <c r="K43" i="3"/>
  <c r="K12" i="3"/>
  <c r="K189" i="3"/>
  <c r="K164" i="3"/>
  <c r="K51" i="3"/>
  <c r="K28" i="3"/>
  <c r="K170" i="3"/>
  <c r="K67" i="3"/>
  <c r="I22" i="5"/>
  <c r="K92" i="3"/>
  <c r="K122" i="3"/>
  <c r="I75" i="5" l="1"/>
  <c r="I126" i="5"/>
  <c r="I59" i="5"/>
  <c r="H59" i="5" s="1"/>
  <c r="I155" i="5"/>
  <c r="K66" i="3"/>
  <c r="K11" i="3"/>
  <c r="K50" i="3"/>
  <c r="K27" i="3"/>
  <c r="K163" i="3"/>
  <c r="K157" i="3" s="1"/>
  <c r="K156" i="3" s="1"/>
  <c r="K218" i="3"/>
  <c r="K169" i="3"/>
  <c r="K194" i="3"/>
  <c r="K60" i="3"/>
  <c r="K141" i="3"/>
  <c r="K100" i="3"/>
  <c r="I21" i="5"/>
  <c r="K91" i="3"/>
  <c r="K99" i="3" l="1"/>
  <c r="I74" i="5"/>
  <c r="I173" i="5" s="1"/>
  <c r="K26" i="3"/>
  <c r="K59" i="3"/>
  <c r="K49" i="3" s="1"/>
  <c r="K217" i="3"/>
  <c r="K10" i="3"/>
  <c r="K168" i="3"/>
  <c r="K65" i="3"/>
  <c r="K90" i="3"/>
  <c r="K155" i="3" l="1"/>
  <c r="K9" i="3"/>
  <c r="J9" i="3" s="1"/>
  <c r="K216" i="3"/>
  <c r="K89" i="3"/>
  <c r="H159" i="5"/>
  <c r="K71" i="3" l="1"/>
  <c r="E12" i="7"/>
  <c r="K223" i="3" l="1"/>
  <c r="C24" i="17"/>
  <c r="H170" i="5" l="1"/>
  <c r="H171" i="5"/>
  <c r="J149" i="3"/>
  <c r="J150" i="3"/>
  <c r="C35" i="17"/>
  <c r="XFD8" i="3"/>
  <c r="H71" i="5" l="1"/>
  <c r="H72" i="5"/>
  <c r="H128" i="5"/>
  <c r="H129" i="5"/>
  <c r="H149" i="5"/>
  <c r="J41" i="3"/>
  <c r="J129" i="3"/>
  <c r="H144" i="5" l="1"/>
  <c r="H148" i="5"/>
  <c r="J124" i="3"/>
  <c r="J128" i="3"/>
  <c r="J113" i="3"/>
  <c r="J114" i="3"/>
  <c r="J40" i="3"/>
  <c r="J39" i="3" l="1"/>
  <c r="H36" i="5"/>
  <c r="H34" i="5"/>
  <c r="H26" i="5"/>
  <c r="J37" i="3" l="1"/>
  <c r="J38" i="3"/>
  <c r="H24" i="5"/>
  <c r="H28" i="5"/>
  <c r="H62" i="5" l="1"/>
  <c r="H32" i="5"/>
  <c r="H168" i="5" l="1"/>
  <c r="H64" i="5"/>
  <c r="H65" i="5"/>
  <c r="E21" i="7"/>
  <c r="H102" i="5" l="1"/>
  <c r="H118" i="5"/>
  <c r="H119" i="5"/>
  <c r="H106" i="5"/>
  <c r="H124" i="5"/>
  <c r="H153" i="5"/>
  <c r="H92" i="5"/>
  <c r="H112" i="5"/>
  <c r="H132" i="5"/>
  <c r="H158" i="5"/>
  <c r="H97" i="5"/>
  <c r="H115" i="5"/>
  <c r="H116" i="5"/>
  <c r="H136" i="5"/>
  <c r="H163" i="5"/>
  <c r="H141" i="5"/>
  <c r="H166" i="5"/>
  <c r="H167" i="5"/>
  <c r="H61" i="5"/>
  <c r="H43" i="5" l="1"/>
  <c r="H11" i="5"/>
  <c r="H47" i="5"/>
  <c r="H87" i="5"/>
  <c r="H15" i="5"/>
  <c r="H52" i="5"/>
  <c r="H165" i="5"/>
  <c r="H140" i="5"/>
  <c r="H134" i="5"/>
  <c r="H135" i="5"/>
  <c r="H96" i="5"/>
  <c r="H131" i="5"/>
  <c r="H91" i="5"/>
  <c r="H123" i="5"/>
  <c r="H38" i="5"/>
  <c r="H39" i="5"/>
  <c r="H68" i="5"/>
  <c r="H69" i="5"/>
  <c r="H114" i="5"/>
  <c r="H160" i="5"/>
  <c r="H161" i="5"/>
  <c r="H157" i="5"/>
  <c r="H110" i="5"/>
  <c r="H111" i="5"/>
  <c r="H152" i="5"/>
  <c r="H104" i="5"/>
  <c r="H105" i="5"/>
  <c r="H101" i="5"/>
  <c r="H60" i="5"/>
  <c r="H45" i="5" l="1"/>
  <c r="H46" i="5"/>
  <c r="H30" i="5"/>
  <c r="H31" i="5"/>
  <c r="H51" i="5"/>
  <c r="H86" i="5"/>
  <c r="H10" i="5"/>
  <c r="H22" i="5"/>
  <c r="H23" i="5"/>
  <c r="H13" i="5"/>
  <c r="H14" i="5"/>
  <c r="H41" i="5"/>
  <c r="H42" i="5"/>
  <c r="H121" i="5"/>
  <c r="H122" i="5"/>
  <c r="H127" i="5"/>
  <c r="H126" i="5"/>
  <c r="H67" i="5"/>
  <c r="H100" i="5"/>
  <c r="H99" i="5"/>
  <c r="H143" i="5"/>
  <c r="H151" i="5"/>
  <c r="H156" i="5"/>
  <c r="H155" i="5"/>
  <c r="H89" i="5"/>
  <c r="H90" i="5"/>
  <c r="H94" i="5"/>
  <c r="H95" i="5"/>
  <c r="H138" i="5"/>
  <c r="H139" i="5"/>
  <c r="J192" i="3"/>
  <c r="J139" i="3"/>
  <c r="J153" i="3"/>
  <c r="J63" i="3"/>
  <c r="H49" i="5" l="1"/>
  <c r="H50" i="5"/>
  <c r="H21" i="5"/>
  <c r="H108" i="5"/>
  <c r="H109" i="5"/>
  <c r="H76" i="5"/>
  <c r="H9" i="5"/>
  <c r="H8" i="5"/>
  <c r="J62" i="3"/>
  <c r="J138" i="3"/>
  <c r="J152" i="3"/>
  <c r="J191" i="3"/>
  <c r="G173" i="5" l="1"/>
  <c r="H173" i="5" s="1"/>
  <c r="H74" i="5"/>
  <c r="H75" i="5"/>
  <c r="J147" i="3"/>
  <c r="J148" i="3"/>
  <c r="J61" i="3"/>
  <c r="J189" i="3"/>
  <c r="J190" i="3"/>
  <c r="J136" i="3"/>
  <c r="J137" i="3"/>
  <c r="J59" i="3" l="1"/>
  <c r="J60" i="3"/>
  <c r="J198" i="3"/>
  <c r="J202" i="3"/>
  <c r="J200" i="3" l="1"/>
  <c r="J201" i="3"/>
  <c r="J197" i="3"/>
  <c r="J196" i="3" l="1"/>
  <c r="J30" i="3"/>
  <c r="C13" i="17"/>
  <c r="C10" i="17" s="1"/>
  <c r="C23" i="17" s="1"/>
  <c r="J29" i="3" l="1"/>
  <c r="J194" i="3"/>
  <c r="J195" i="3"/>
  <c r="E25" i="7"/>
  <c r="E35" i="7"/>
  <c r="J145" i="3"/>
  <c r="J209" i="3" l="1"/>
  <c r="J111" i="3"/>
  <c r="J166" i="3"/>
  <c r="J27" i="3"/>
  <c r="J28" i="3"/>
  <c r="J109" i="3" l="1"/>
  <c r="J110" i="3"/>
  <c r="J143" i="3"/>
  <c r="J144" i="3"/>
  <c r="J165" i="3"/>
  <c r="J208" i="3"/>
  <c r="J207" i="3" l="1"/>
  <c r="J141" i="3"/>
  <c r="J142" i="3"/>
  <c r="J163" i="3"/>
  <c r="J164" i="3"/>
  <c r="J35" i="3" l="1"/>
  <c r="J206" i="3"/>
  <c r="J204" i="3" l="1"/>
  <c r="J205" i="3"/>
  <c r="J34" i="3"/>
  <c r="J96" i="3"/>
  <c r="J97" i="3"/>
  <c r="J33" i="3" l="1"/>
  <c r="J103" i="3"/>
  <c r="J104" i="3"/>
  <c r="J57" i="3"/>
  <c r="J53" i="3"/>
  <c r="J55" i="3"/>
  <c r="J24" i="3"/>
  <c r="J22" i="3"/>
  <c r="J20" i="3"/>
  <c r="J221" i="3" l="1"/>
  <c r="J93" i="3"/>
  <c r="J94" i="3"/>
  <c r="J68" i="3"/>
  <c r="J69" i="3"/>
  <c r="J133" i="3"/>
  <c r="J77" i="3"/>
  <c r="J161" i="3"/>
  <c r="J83" i="3"/>
  <c r="J182" i="3"/>
  <c r="J14" i="3"/>
  <c r="J47" i="3"/>
  <c r="J106" i="3"/>
  <c r="J107" i="3"/>
  <c r="J187" i="3"/>
  <c r="J26" i="3"/>
  <c r="J32" i="3"/>
  <c r="J52" i="3"/>
  <c r="J82" i="3" l="1"/>
  <c r="J186" i="3"/>
  <c r="J181" i="3"/>
  <c r="J160" i="3"/>
  <c r="J132" i="3"/>
  <c r="J18" i="3"/>
  <c r="J19" i="3"/>
  <c r="J13" i="3"/>
  <c r="J76" i="3"/>
  <c r="J220" i="3"/>
  <c r="J46" i="3"/>
  <c r="J91" i="3"/>
  <c r="J92" i="3"/>
  <c r="J16" i="3" l="1"/>
  <c r="J75" i="3"/>
  <c r="J159" i="3"/>
  <c r="J184" i="3"/>
  <c r="J185" i="3"/>
  <c r="J102" i="3"/>
  <c r="J67" i="3"/>
  <c r="J135" i="3"/>
  <c r="J51" i="3"/>
  <c r="J45" i="3"/>
  <c r="J219" i="3"/>
  <c r="J12" i="3"/>
  <c r="J131" i="3"/>
  <c r="J171" i="3"/>
  <c r="J81" i="3"/>
  <c r="J17" i="3" l="1"/>
  <c r="J122" i="3"/>
  <c r="J123" i="3"/>
  <c r="J158" i="3"/>
  <c r="J43" i="3"/>
  <c r="J44" i="3"/>
  <c r="J49" i="3"/>
  <c r="J50" i="3"/>
  <c r="J65" i="3"/>
  <c r="J66" i="3"/>
  <c r="J74" i="3"/>
  <c r="J79" i="3"/>
  <c r="J80" i="3"/>
  <c r="J218" i="3"/>
  <c r="J90" i="3"/>
  <c r="J101" i="3"/>
  <c r="J170" i="3"/>
  <c r="J11" i="3"/>
  <c r="E19" i="7"/>
  <c r="E37" i="7"/>
  <c r="J156" i="3" l="1"/>
  <c r="J157" i="3"/>
  <c r="J89" i="3"/>
  <c r="J10" i="3"/>
  <c r="J100" i="3"/>
  <c r="J99" i="3"/>
  <c r="J216" i="3"/>
  <c r="J217" i="3"/>
  <c r="J72" i="3"/>
  <c r="J73" i="3"/>
  <c r="J169" i="3"/>
  <c r="J71" i="3" l="1"/>
  <c r="J155" i="3"/>
  <c r="J168" i="3"/>
  <c r="D39" i="7"/>
  <c r="E39" i="7" s="1"/>
  <c r="E31" i="7"/>
  <c r="J223" i="3" l="1"/>
</calcChain>
</file>

<file path=xl/sharedStrings.xml><?xml version="1.0" encoding="utf-8"?>
<sst xmlns="http://schemas.openxmlformats.org/spreadsheetml/2006/main" count="8724" uniqueCount="400">
  <si>
    <t>тыс. руб.</t>
  </si>
  <si>
    <t xml:space="preserve"> </t>
  </si>
  <si>
    <t>Наименование</t>
  </si>
  <si>
    <t>Рз</t>
  </si>
  <si>
    <t>Пр</t>
  </si>
  <si>
    <t>КЦСР</t>
  </si>
  <si>
    <t>КВР</t>
  </si>
  <si>
    <t>МП</t>
  </si>
  <si>
    <t>ПП</t>
  </si>
  <si>
    <t>НР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</si>
  <si>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</si>
  <si>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</si>
  <si>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 исполнительных органов государственной власти субъектов Российской Федерации, местных администраций</t>
  </si>
  <si>
    <t>Иные бюджетные ассигнования</t>
  </si>
  <si>
    <t>Резервные фонды</t>
  </si>
  <si>
    <t>Резервные средства</t>
  </si>
  <si>
    <t>Другие общегосударственные вопросы</t>
  </si>
  <si>
    <t>Расходы на выплаты персоналу казенных учреждений</t>
  </si>
  <si>
    <t xml:space="preserve">Национальная оборона </t>
  </si>
  <si>
    <t>Мобилизационная  и вневойсковая подготовка</t>
  </si>
  <si>
    <t>Непрограммные расходы</t>
  </si>
  <si>
    <t>Национальная безопасность и правоохранительная деятельность</t>
  </si>
  <si>
    <t>Национальная экономика</t>
  </si>
  <si>
    <t>Общеэкономические вопросы</t>
  </si>
  <si>
    <t>Связь и информатика</t>
  </si>
  <si>
    <t>Услуги в области информационных технологий</t>
  </si>
  <si>
    <t>Жилищно-коммунальное хозяйство</t>
  </si>
  <si>
    <t>Жилищное хозяйство</t>
  </si>
  <si>
    <t>Подпрограмма «Обеспечение равных прав потребителей на получение энергетических ресурсов»</t>
  </si>
  <si>
    <t>Коммунальное хозяйство</t>
  </si>
  <si>
    <t>Благоустройство</t>
  </si>
  <si>
    <t>Социальная политика</t>
  </si>
  <si>
    <t>Пенсионное обеспечение</t>
  </si>
  <si>
    <t>Социальное обеспечение и иные выплаты населению</t>
  </si>
  <si>
    <t>Межбюджетные трансферты</t>
  </si>
  <si>
    <t>ВСЕГО РАСХОДОВ</t>
  </si>
  <si>
    <t xml:space="preserve">                   </t>
  </si>
  <si>
    <t xml:space="preserve">  </t>
  </si>
  <si>
    <t>01</t>
  </si>
  <si>
    <t>00</t>
  </si>
  <si>
    <t>000</t>
  </si>
  <si>
    <t>02</t>
  </si>
  <si>
    <t>0</t>
  </si>
  <si>
    <t>04</t>
  </si>
  <si>
    <t>1</t>
  </si>
  <si>
    <t>03</t>
  </si>
  <si>
    <t>09</t>
  </si>
  <si>
    <t>05</t>
  </si>
  <si>
    <t>08</t>
  </si>
  <si>
    <t>13</t>
  </si>
  <si>
    <t>2</t>
  </si>
  <si>
    <t>200</t>
  </si>
  <si>
    <t>240</t>
  </si>
  <si>
    <t>4</t>
  </si>
  <si>
    <t>Подпрограмма "Содействие проведению капитального ремонта многоквартирных домов"</t>
  </si>
  <si>
    <t>50</t>
  </si>
  <si>
    <t>800</t>
  </si>
  <si>
    <t>870</t>
  </si>
  <si>
    <t>3</t>
  </si>
  <si>
    <t>14</t>
  </si>
  <si>
    <t>ППП</t>
  </si>
  <si>
    <t>Иные межбюджетные трансферты</t>
  </si>
  <si>
    <t>в т.ч.за счет субвенций</t>
  </si>
  <si>
    <t>№</t>
  </si>
  <si>
    <t>Наименование показателей</t>
  </si>
  <si>
    <t xml:space="preserve">Остаток средств на 1 января очередного финансового года </t>
  </si>
  <si>
    <t>Средства бюджета сельского поселения Саранпауль в размере прогнозируемых поступлений от:</t>
  </si>
  <si>
    <t>2.1.</t>
  </si>
  <si>
    <t>межбюджетные трансферты, получаемых из других бюджетов бюджетной системы Российской Федерации на финансовое обеспечение дорожной деятельности в отношении автомобильных дорог местного значения, на строительство, реконструкцию, капитальный ремонт и ремонт автомобильных дорог, а также иные мероприятия, связанные с обеспечением развития дорожного хозяйства сельского поселения Саранпауль</t>
  </si>
  <si>
    <t>2.2.</t>
  </si>
  <si>
    <t>поступления в счет возмещения вреда, причиняемого автомобильным дорогам местного значения общего пользования транспортными средствами</t>
  </si>
  <si>
    <t>2.3.</t>
  </si>
  <si>
    <t>денежные средства, внесенные участником конкурса или аукциона, проводимых в целях заключения муниципального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</si>
  <si>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2.4.</t>
  </si>
  <si>
    <t>денежные взыскания (штрафы) за нарушение правил перевозки крупногабаритных и тяжеловесных грузов по автомобильным дорогам местного значения общего пользования</t>
  </si>
  <si>
    <t>2.5.</t>
  </si>
  <si>
    <t>санкции за нарушение обязательств, условий муниципальных контрактов, финансируемых из средств дорожного фонда</t>
  </si>
  <si>
    <t>2.6.</t>
  </si>
  <si>
    <t>безвозмездные поступления от физических и юридических лиц на финансовое обеспечение дорожной деятельности, в том числе добровольные пожертвования</t>
  </si>
  <si>
    <t>2.7.</t>
  </si>
  <si>
    <t>передача в аренду земельных участков, расположенных в полосе отвода автомобильных дорог общего пользования местного значения</t>
  </si>
  <si>
    <t>2.8.</t>
  </si>
  <si>
    <t>плата за оказание услуг по присоединению объектов дорожного сервиса к автомобильным дорогам общего пользования местного значения</t>
  </si>
  <si>
    <t>Итого доходы</t>
  </si>
  <si>
    <t>Направление расходования средств дорожного фонда:</t>
  </si>
  <si>
    <t>1.1.</t>
  </si>
  <si>
    <t>строительство и реконструкция автомобильных дорог общего пользования местного значения (включая разработку документации по планировке территории в целях размещения автомобильных дорог общего пользования местного значения, инженерные изыскания, подготовку проектной документации, проведение необходимых экспертиз, выкуп земельных участков и подготовку территории строительства)</t>
  </si>
  <si>
    <t>1.2.</t>
  </si>
  <si>
    <t>капитальный ремонт, ремонт и содержание автомобильных дорог общего пользования местного значения, включая подготовку проектной документации</t>
  </si>
  <si>
    <t>1.3.</t>
  </si>
  <si>
    <t>осуществление мероприятий по обеспечению безопасности дорожного движения на автомобильных дорогах общего пользования местного значения</t>
  </si>
  <si>
    <t>1.4.</t>
  </si>
  <si>
    <t>осуществление иных мероприятий в отношении автомобильных дорог общего пользования местного значения</t>
  </si>
  <si>
    <t>1.5.</t>
  </si>
  <si>
    <t>осуществление мероприятий, необходимых для обеспечения развития и функционирования системы управления автомобильными дорогами общего пользования местного значения и искусственных сооружений на них</t>
  </si>
  <si>
    <t>1.6.</t>
  </si>
  <si>
    <t>инвентаризация, паспортизация, диагностика, обследование автомобильных дорог общего пользования местного значения и искусственных сооружений на них, проведение кадастровых работ, регистрация прав в отношении земельных участков, занимаемых автодорогами общего пользования местного значения, дорожными сооружениями и другими объектами недвижимости, используемыми в дорожной деятельности, возмещение их стоимости</t>
  </si>
  <si>
    <t>1.7.</t>
  </si>
  <si>
    <t>оплата налогов и прочих обязательных платежей в части дорожного хозяйства</t>
  </si>
  <si>
    <t>1.8.</t>
  </si>
  <si>
    <t>приобретение дорожно-эксплуатационной техники и другого имущества, необходимого для строительства, капитального ремонта, ремонта и содержания автомобильных дорог общего пользования местного значения и искусственных сооружений на них</t>
  </si>
  <si>
    <t>Итого расходы</t>
  </si>
  <si>
    <t>Подпрограмма "Создание условий для обеспечения качественными коммунальными услугами"</t>
  </si>
  <si>
    <t>Иные закупки товаров, работ и услуг для обеспечения государственных (муниципальных) нужд</t>
  </si>
  <si>
    <t>100</t>
  </si>
  <si>
    <t>110</t>
  </si>
  <si>
    <t>2.9.</t>
  </si>
  <si>
    <t>налоговых и неналоговых доходов бюджета поселения в объеме, устанавливаемом решением Совета  депутатов сельского поселения Саранпауль о бюджете поселения на очередной финансовый год и на плановый период</t>
  </si>
  <si>
    <t>2.10.</t>
  </si>
  <si>
    <t>безвозмездные поступления в виде дотации бюджету сельского поселения Саранпауль на выравнивание бюджетной обеспеченности из бюджетов бюджетной системы Российской Федерации</t>
  </si>
  <si>
    <t>1.9.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</si>
  <si>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</si>
  <si>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>00000</t>
  </si>
  <si>
    <t>02030</t>
  </si>
  <si>
    <t>Расходы на выплаты персоналу государственных (муниципальных) органов</t>
  </si>
  <si>
    <t>120</t>
  </si>
  <si>
    <t>Расходы на обеспечение функций органов местного самоуправления</t>
  </si>
  <si>
    <t>02040</t>
  </si>
  <si>
    <t>850</t>
  </si>
  <si>
    <t>11</t>
  </si>
  <si>
    <t>Основное мероприятие "Управление Резервным фондом сельского поселения Саранпауль"</t>
  </si>
  <si>
    <t>22020</t>
  </si>
  <si>
    <t>99990</t>
  </si>
  <si>
    <t>10</t>
  </si>
  <si>
    <t>Подпрограмма "Профилактика правонарушений"</t>
  </si>
  <si>
    <t>Основное мероприятие "Создание условий для деятельности народных дружин"</t>
  </si>
  <si>
    <t>82300</t>
  </si>
  <si>
    <t>Подпрограмма "Профилактика незаконного оборота и потребления наркотических средств и психотропных средств в сельском поселении Саранпауль»</t>
  </si>
  <si>
    <t>Основное мероприятие "Профилактические мероприятия по противодействию и злоупотреблению наркотикам и их незаконному обороту"</t>
  </si>
  <si>
    <t>02400</t>
  </si>
  <si>
    <t>00590</t>
  </si>
  <si>
    <t>Непрограммное направление деятельности "Исполнение отдельных расходных обязательств сельского поселения Саранпауль"</t>
  </si>
  <si>
    <t>51180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</si>
  <si>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</si>
  <si>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D9300</t>
  </si>
  <si>
    <t>Основное мероприятие "Содействие улучшению положения на рынке труда не занятых трудовой деятельностью и безработных граждан"</t>
  </si>
  <si>
    <t>Основное мероприятие "Сохранность автомобильных дорог общего пользования местного значения"</t>
  </si>
  <si>
    <t>20070</t>
  </si>
  <si>
    <t xml:space="preserve">Основное  мероприятие «Управление  и содержание общего имущества многоквартирных домов» </t>
  </si>
  <si>
    <t>810</t>
  </si>
  <si>
    <t>Основное мероприятие "Подготовка систем коммунальной инфраструктуры к осенне-зимнему периоду"</t>
  </si>
  <si>
    <t>Основное мероприятие "Управление и распоряжение муниципальным имуществом и земельными ресурсами в сельском поселение Саранпауль"</t>
  </si>
  <si>
    <t>06</t>
  </si>
  <si>
    <t>500</t>
  </si>
  <si>
    <t>540</t>
  </si>
  <si>
    <t>ОМ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</si>
  <si>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</si>
  <si>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</si>
  <si>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Органы юстиции</t>
  </si>
  <si>
    <t>300</t>
  </si>
  <si>
    <t>9</t>
  </si>
  <si>
    <t>Администрация сельского поселения Саранпауль</t>
  </si>
  <si>
    <t>85060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</si>
  <si>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</si>
  <si>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</si>
  <si>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89020</t>
  </si>
  <si>
    <t>Основное мероприятие "Обеспечение выполнения полномочий и функций главы сельского поселения Саранпауль"</t>
  </si>
  <si>
    <t>Основное мероприятие "Обеспечение выполнения полномочий и функций администрации сельского поселения Саранпауль"</t>
  </si>
  <si>
    <t>S2300</t>
  </si>
  <si>
    <t>Основное мероприятие "Обеспечение выполнения полномочий и функций Муниципального казенного учреждения "Хозяйственно-эксплуатационная служба сп.Саранпауль"</t>
  </si>
  <si>
    <t>Основное мероприятие "Расходы на выплаты персоналу в целях обеспечения выполнения функций органами местного самоуправления"</t>
  </si>
  <si>
    <t>Основное мероприятие "Создание и содержание резервов материальных ресурсов (запасов) для предупреждения, ликвидации чрезвычайных ситуаций"</t>
  </si>
  <si>
    <t>20030</t>
  </si>
  <si>
    <t>Создание и содержание резервов материальных ресурсов (запасов) для предупреждения, ликвидации чрезвычайных ситуаций в целях гражданской обороны</t>
  </si>
  <si>
    <t>S5060</t>
  </si>
  <si>
    <t>12</t>
  </si>
  <si>
    <t>Другие вопросы в области национальной экономики</t>
  </si>
  <si>
    <t>Основное мероприятие "Предоставление субсидий организациям на возмещение недополученных доходов при оказании коммунальных услуг по регулируемым ценам"</t>
  </si>
  <si>
    <t>Реализация мероприятий (в случае если не предусмотрено по обособленным направлениям расходов)</t>
  </si>
  <si>
    <t>Подпрограмма "Обеспечение реализации муниципальной программы"</t>
  </si>
  <si>
    <t>Культура, кинематография</t>
  </si>
  <si>
    <t>Культура</t>
  </si>
  <si>
    <t>Основное мероприятие "Осуществление функций исполнительных органов муниципальной власти сельского поселения Саранпауль по реализации единой муниципальной политики в культуре"</t>
  </si>
  <si>
    <t>Прочие расходы органов местного самоуправления</t>
  </si>
  <si>
    <t>2.11.</t>
  </si>
  <si>
    <t>акцизы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подлежащих зачислению в бюджет сельского поселения Саранпауль</t>
  </si>
  <si>
    <t xml:space="preserve">передача осуществления полномочий  органов местного самоуправления сельского поселения Саранпауль по решению вопросов местного значения в отношении автомобильных дорог общего пользования </t>
  </si>
  <si>
    <t>1.10.</t>
  </si>
  <si>
    <t>Мобилизационная и вневойсковая подготовка</t>
  </si>
  <si>
    <t>Дорожное хозяйство (дорожные фонды)</t>
  </si>
  <si>
    <t>Управление Резервным фондом</t>
  </si>
  <si>
    <t>26</t>
  </si>
  <si>
    <t>Основное мероприятие «Мероприятия по благоустройству территории сельского поселения Саранпауль»</t>
  </si>
  <si>
    <t>Основное мероприятие «Содержание и техническое обслуживание сетей уличного освещения сельского поселения Саранпауль»</t>
  </si>
  <si>
    <t>Муниципальная программа "Совершенствование муниципального управления в сельском поселении Саранпауль"</t>
  </si>
  <si>
    <t>44</t>
  </si>
  <si>
    <t>Непрограммное направление деятельности "Обеспечение исполнений полномочий Совета Депутатов сельского поселения Саранпауль"</t>
  </si>
  <si>
    <t>62</t>
  </si>
  <si>
    <t>Муниципальная программа "Создание условий для эффективного и ответственного управления муниципальными финансами, повышение устойчивости бюджета сельского поселения Саранпауль"</t>
  </si>
  <si>
    <t>Основное мероприятие "Обеспечение деятельности администрации сп.Саранпауль"</t>
  </si>
  <si>
    <t>Муниципальная программа "Обеспечение прав и законных интересов населения сельского поселения Саранпауль в отдельных сферах жизнедеятельности"</t>
  </si>
  <si>
    <t>49</t>
  </si>
  <si>
    <t>Непрограммное расходы</t>
  </si>
  <si>
    <t>60</t>
  </si>
  <si>
    <t>Муниципальная программа "Защита населения и территорий от чрезвычайных ситуаций, обеспечение пожарной безопасности в сельском поселение Саранпауль"</t>
  </si>
  <si>
    <t>Другие вопросы в области национальной безопасности и правоохранительной деятельности</t>
  </si>
  <si>
    <t>47</t>
  </si>
  <si>
    <t>Муниципальная программа "Содействие занятости населения в сельском поселения Саранпауль"</t>
  </si>
  <si>
    <t>Расходы на софинансирование мероприятий по содействию трудоустройству граждан</t>
  </si>
  <si>
    <t>Основное мероприятие "Организация занятости детей"</t>
  </si>
  <si>
    <t>Муниципальная программа "Развитие транспортной системы сельского поселения Саранпауль"</t>
  </si>
  <si>
    <t>61</t>
  </si>
  <si>
    <t>Муниципальная программа «Управление муниципальным имуществом в сельском поселении Саранпауль»</t>
  </si>
  <si>
    <t>63</t>
  </si>
  <si>
    <t>Муниципальная программа "Развитие жилищно-коммунального комплекса и повышение энергетической эффективности в сельском поселение Саранпауль"</t>
  </si>
  <si>
    <t>48</t>
  </si>
  <si>
    <t>Предоставление субсидий организациям</t>
  </si>
  <si>
    <t>61100</t>
  </si>
  <si>
    <t>Основное  мероприятие «Содержание муниципального жилого фонда и подведомственных недвижимых объектов»</t>
  </si>
  <si>
    <t>Основное мероприятие "Разработка, утверждение, актуализация схем систем коммунальной инфраструктуры"</t>
  </si>
  <si>
    <t>Муниципальная программа "Развитие культуры и туризма в сельском поселении Саранпауль"</t>
  </si>
  <si>
    <t>46</t>
  </si>
  <si>
    <t xml:space="preserve">Муниципальная программа сельского поселения Саранпауль «Благоустройство сельского поселения Саранпауль» </t>
  </si>
  <si>
    <t>2.12.</t>
  </si>
  <si>
    <t>Транспортный налог</t>
  </si>
  <si>
    <t>310</t>
  </si>
  <si>
    <t>Публичные нормативные социальные выплаты гражданам</t>
  </si>
  <si>
    <t>Сумма на 2023 год</t>
  </si>
  <si>
    <t>Основное меропритие "Строительство, реконструкция и капитальный ремонт автомобильных дорог общего пользования местного значения"</t>
  </si>
  <si>
    <t>Расходы на осуществление переданных полномочий из бюджетов городских, сельских поселений в бюджет муниципального района по решению вопросов местного значения в соответствии с заключенными соглашениям</t>
  </si>
  <si>
    <t>Расходы на содержание главы муниципального образования</t>
  </si>
  <si>
    <t>Расходы на обеспечение деятельности (оказание услуг) муниципальных учреждений</t>
  </si>
  <si>
    <t>Создание условий для деятельности народных дружин</t>
  </si>
  <si>
    <t>Расходы  на софинансирование, направленные  для создания условий для деятельности народных дружин</t>
  </si>
  <si>
    <t>Реализация мероприятий по содействию трудоустройству граждан</t>
  </si>
  <si>
    <t>Уплата налогов, сборов и иных платежей</t>
  </si>
  <si>
    <t>Осуществление первичного воинского учета органами местного самоуправления поселений, муниципальных и городских округов</t>
  </si>
  <si>
    <t>Защита населения и территории от чрезвычайных ситуаций природного и техногенного характера, пожарная безопасность</t>
  </si>
  <si>
    <t>Распределение бюджетных ассигнований по разделам, подразделам, целевым статьям (муниципальным программам сельского поселения Саранпауль и непрограммным направлениям деятельности), группам (группам и подгруппам) видов расходов классификации расходов бюджета сельского поселения Саранпауль на 2023 год</t>
  </si>
  <si>
    <t>Расходы на реализацию полномочий в области градостроительной деятельности</t>
  </si>
  <si>
    <t>Обеспечение проведения выборов и референдумов</t>
  </si>
  <si>
    <t>Расходы на подготовку и проведение выборов в сельском поселении Саранпауль</t>
  </si>
  <si>
    <t>07</t>
  </si>
  <si>
    <t>22050</t>
  </si>
  <si>
    <t>Специальные расходы</t>
  </si>
  <si>
    <t>880</t>
  </si>
  <si>
    <t>Распределение бюджетных ассигнований по целевым статьям (муниципальным программам сельского поселения Саранпауль и непрограммным направлениям деятельности), группам (группам и подгруппам) видов расходов классификации расходов бюджета сельского поселения Саранпауль на 2023 год</t>
  </si>
  <si>
    <t>Расходы на софинансирование субсидии на содержание автомобильных дорог общего пользования местного значения и искусственных сооружений на них</t>
  </si>
  <si>
    <t>S1100</t>
  </si>
  <si>
    <t>Сумма на  2023 год</t>
  </si>
  <si>
    <t>Ведомственная структура расходов бюджета сельского поселения Саранпауль на 2023 год</t>
  </si>
  <si>
    <t>Распределение бюджетных ассигнований по разделам, подразделам классификации  расходов бюджета сельского поселения Саранпауль на 2023 год</t>
  </si>
  <si>
    <t>Смета  муниципального дорожного фонда сельского поселения Саранпауль на 2023 год</t>
  </si>
  <si>
    <t xml:space="preserve">Сумма на 2023 год </t>
  </si>
  <si>
    <t>82911</t>
  </si>
  <si>
    <t xml:space="preserve">Осуществление переданных пономочий Российской Федерации на государственную регистрацию актов гражданского состояния за счет средств бюджета Ханты - Мансийского автономного округа - Югры" </t>
  </si>
  <si>
    <t>72100</t>
  </si>
  <si>
    <t>Пенсии за выслугу лет лицам, замещавшим муниципальные должности</t>
  </si>
  <si>
    <t>Приложение 3  к   Решению совета депутатов сельского поселения Саранпауль от  19.12.2022г. № 221</t>
  </si>
  <si>
    <t>Приложение 5 к   Решению совета депутатов сельского поселения Саранпауль от 19.12.2022г. № 221</t>
  </si>
  <si>
    <t>Приложение 7к   Решению совета депутатов сельского поселения Саранпауль от  19.12.2022г. № 221</t>
  </si>
  <si>
    <t>Приложение 11  к   Решению совета депутатов сельского поселения Саранпауль от  19.12.2022г. № 221</t>
  </si>
  <si>
    <t>Уточнение (+,-)</t>
  </si>
  <si>
    <t>Уточненная сумма на год (тыс. руб.)</t>
  </si>
  <si>
    <t>Приложение 4 к   Решению совета депутатов сельского поселения Саранпауль от  19.12.2022г. № 221</t>
  </si>
  <si>
    <t>Распределение бюджетных ассигнований по разделам, подразделам, целевым статьям (муниципальным программам сельского поселения Саранпауль и непрограммным направлениям деятельности), группам (группам и подгруппам) видов расходов классификации расходов бюджета сельского поселения Саранпауль на плановый период 2024 и 2025 годов</t>
  </si>
  <si>
    <t>Сумма на 2024 год</t>
  </si>
  <si>
    <t>Сумма на 2025 год</t>
  </si>
  <si>
    <t>Условно утвержденные расходы</t>
  </si>
  <si>
    <t>22030</t>
  </si>
  <si>
    <t>Субсидии на реализацию полномочий в сфере жилищно-коммунального комплекса "Капитальный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материалов"</t>
  </si>
  <si>
    <t>82591</t>
  </si>
  <si>
    <t>Доля софинансирования на реализацию полномочий  в сфере жилищно-коммунального комплекса "Капитальный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материалов"</t>
  </si>
  <si>
    <t>S2591</t>
  </si>
  <si>
    <t>Приложение 6 к   Решению совета депутатов сельского поселения Саранпауль от  19.12.2022г. № 221</t>
  </si>
  <si>
    <t>Распределение бюджетных ассигнований по целевым статьям (муниципальным программам сельского поселения Саранпауль и непрограммным направлениям деятельности), группам (группам и подгруппам) видов расходов классификации расходов бюджета сельского поселения Саранпауль на плановый период 2024 и 2025 годов</t>
  </si>
  <si>
    <t>Приложение 8к   Решению совета депутатов сельского поселения Саранпауль от  19.12.2022г. № 221</t>
  </si>
  <si>
    <t>Распределение бюджетных ассигнований по разделам, подразделам классификации  расходов бюджета сельского поселения Саранпауль на плановый период 2024 и 2025 годов</t>
  </si>
  <si>
    <t>Ведомственная структура расходов бюджета сельского поселения Саранпауль на плановый период 2024 и 2025 годов</t>
  </si>
  <si>
    <t>Уточненная сумма на 2024 год (тыс. руб.)</t>
  </si>
  <si>
    <t>Уточненная сумма на 2025 год (тыс. руб.)</t>
  </si>
  <si>
    <t>15</t>
  </si>
  <si>
    <t>Доходы бюджета сельского поселения Саранпауль на 2023 год</t>
  </si>
  <si>
    <t>Код бюджетной            классификации</t>
  </si>
  <si>
    <t>Наименование кода классификации доходов</t>
  </si>
  <si>
    <t>000 1 00 00000 00 0000 000</t>
  </si>
  <si>
    <t>НАЛОГОВЫЕ И НЕНАЛОГОВЫЕ ДОХОДЫ</t>
  </si>
  <si>
    <t>000 1 01 00000 00 0000 000</t>
  </si>
  <si>
    <t>НАЛОГИ НА ПРИБЫЛЬ</t>
  </si>
  <si>
    <t>182 1 01 02000 00 0000 000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</si>
  <si>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</si>
  <si>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</si>
  <si>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</si>
  <si>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</si>
  <si>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</si>
  <si>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</si>
  <si>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</si>
  <si>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000 1 03 00000 00 000 000</t>
  </si>
  <si>
    <t>Налоги на товары (работы, услуги), реализуемые на территории российской федерации</t>
  </si>
  <si>
    <t>100 1 03 02230 01 0000 110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</si>
  <si>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</si>
  <si>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</si>
  <si>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</si>
  <si>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</si>
  <si>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</si>
  <si>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</si>
  <si>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</si>
  <si>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000 1 06 00000 00 0000 000</t>
  </si>
  <si>
    <t>НАЛОГИ НА ИМУЩЕСТВО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</si>
  <si>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</si>
  <si>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</si>
  <si>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182 1 06 04011 02 0000 110</t>
  </si>
  <si>
    <t>Транспортный налог с организаций</t>
  </si>
  <si>
    <t>182 1 06 04012 02 0000 110</t>
  </si>
  <si>
    <t>Транспортный налог с физических лиц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</si>
  <si>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</si>
  <si>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</si>
  <si>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</si>
  <si>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</si>
  <si>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</si>
  <si>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</si>
  <si>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650 1 08 04020 01 0000 110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</si>
  <si>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</si>
  <si>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</si>
  <si>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МУНИЦИПАЛЬНОЙ СОБСТВЕННОСТИ</t>
  </si>
  <si>
    <t>650 1 11 05035 10 0000 120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</si>
  <si>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</si>
  <si>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650 1 11 09045 10 0000 120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</si>
  <si>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</si>
  <si>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000 2 00 00000 00 0000 000</t>
  </si>
  <si>
    <t>Безвозмездные поступления</t>
  </si>
  <si>
    <t>000 2 02 10000 00 0000 150</t>
  </si>
  <si>
    <t>Дотации бюджетам бюджетной системы Российской Федерации</t>
  </si>
  <si>
    <t>650 2 02 15001 10 0000 150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</si>
  <si>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</si>
  <si>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000 2 02 30000 00 0000 150</t>
  </si>
  <si>
    <t>Субвенции бюджетам бюджетной системы Российской Федерации</t>
  </si>
  <si>
    <t>650 2 02 35118 10 0000 150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</si>
  <si>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</si>
  <si>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650 2 02 35930 10 0000 150</t>
  </si>
  <si>
    <t>Субвенции бюджетам сельских поселений на государственную регистрацию актов гражданского состояния</t>
  </si>
  <si>
    <t>000 2 02 40000 00 0000 150</t>
  </si>
  <si>
    <t>650 2 02 49999 10 0000 150</t>
  </si>
  <si>
    <t>Прочие межбюджетные трансферты, передаваемые бюджетам сельских поселений</t>
  </si>
  <si>
    <t>Всего Доходов</t>
  </si>
  <si>
    <t xml:space="preserve"> Приложение 2  к   Решению совета депутатов сельского поселения Саранпауль от  19.12.2022г. № 221</t>
  </si>
  <si>
    <t>Доходы бюджета сельского поселения Саранпауль на плановый период 2024 и 2025 годов</t>
  </si>
  <si>
    <t>182 1 01 02000 01 0000 110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</si>
  <si>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</si>
  <si>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650 2 02 30024  10 0000 150</t>
  </si>
  <si>
    <t>Субвенции бюджетам сельских поселений на выполнение передаваемых полномочий субъектов Российской Федерации</t>
  </si>
  <si>
    <t>360</t>
  </si>
  <si>
    <t>Основное мероприятие  "Управление Резервным фондом сельского поселения Саранпауль"</t>
  </si>
  <si>
    <t>Иные выплаты населению</t>
  </si>
  <si>
    <t>Сельское хозяйство и рыболовство</t>
  </si>
  <si>
    <t>Муниципальная программа "Благоустройство сельского поселения Саранпауль"</t>
  </si>
  <si>
    <t>Основное мероприятие "Мероприятия по предупреждению и ликвидации болезней животных, их лечению, защите населения от болезней, общих для человека и животных</t>
  </si>
  <si>
    <t>Субвенции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</si>
  <si>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84200</t>
  </si>
  <si>
    <t>Предоставление субсидии на содержание автомобильных дорог общего пользования местного значения и искусственных сооружений на них</t>
  </si>
  <si>
    <t>21100</t>
  </si>
  <si>
    <t>09505</t>
  </si>
  <si>
    <t>09605</t>
  </si>
  <si>
    <t>S9605</t>
  </si>
  <si>
    <t>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</si>
  <si>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Софинансирование расходов на обеспечение мероприятий по модернизации систем коммунальной инфраструктуры за счет средств бюджета Ханты-Мансийского автономного округа – Югры</t>
  </si>
  <si>
    <t xml:space="preserve">Обеспечение мероприятий по модернизации систем коммунальной инфраструктуры за счет средств бюджета Ханты-Мансийского автономного округа – Югры </t>
  </si>
  <si>
    <t>Премии и гранты</t>
  </si>
  <si>
    <t>350</t>
  </si>
  <si>
    <t>85160</t>
  </si>
  <si>
    <t>Реализация наказов избирателей депутатам Думы Ханты-Мансийского автономного округа-Югры</t>
  </si>
  <si>
    <t>650 2 02 20000 00 0000 150</t>
  </si>
  <si>
    <t>СУБСИДИИ БЮДЖЕТАМ БЮДЖЕТНОЙ СИСТЕМЫ РОССИЙСКОЙ ФЕДЕРАЦИИ (МЕЖБЮДЖЕТНЫЕ СУБСИДИИ)</t>
  </si>
  <si>
    <t>650 2 02 20041 10 0000 150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</si>
  <si>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</si>
  <si>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Приложение 1 к   Решению совета депутатов сельского поселения Саранпауль от  19.12.2022г. № 22</t>
  </si>
  <si>
    <t>Приложение 9  к   Решению совета депутатов сельского поселения Саранпауль от  19.12.2022г. № 221</t>
  </si>
  <si>
    <t>Приложение 10 к   Решению совета депутатов сельского поселения Саранпауль от  19.12.2022г. № 221</t>
  </si>
  <si>
    <t>Уточненная сумма на 2023 год (тыс. руб.)</t>
  </si>
  <si>
    <t>Уточненная сумма на 2023  год (тыс. руб.)</t>
  </si>
  <si>
    <t xml:space="preserve"> Приложение 16 к   Решению совета депутатов сельского поселения Саранпауль от  19.12.2022г. № 221</t>
  </si>
  <si>
    <t>Объем межбюджетных трансфертов получаемых из бюджета Березовского района в 2023 году</t>
  </si>
  <si>
    <t>Виды  межбюджетных трансфертов</t>
  </si>
  <si>
    <t>Дотации бюджетам сельских поселений на выравнивание бюджетной обеспеченности</t>
  </si>
  <si>
    <t>Субвенции бюджетам субъектов Российской Федерации и муниципальных образований</t>
  </si>
  <si>
    <t xml:space="preserve">Иные межбюджетные трансферты на создание условий для деятельности народных дружин     </t>
  </si>
  <si>
    <t xml:space="preserve">Иные межбюджетные трансферты на содействие трудоустройству граждан </t>
  </si>
  <si>
    <t>Иные межбюджетные трансферты на реализацию мероприятий по содействию трудоустройству граждан (Содействие занятости молодежи)</t>
  </si>
  <si>
    <t>Иные межбюджетные трансферты нареализацию полномочий в области градостроительной деятельности</t>
  </si>
  <si>
    <t>Иные межбюджетные трансферты в целях обеспечения достигнутого уровня соотношений в соответствии с указами Президента Российской Федерации от 7 мая 2012 года № 597, от 1 июня 2012 года № 761 и расходов, связанных с обеспечением повышения заработной платы низкооплачиваемой категории работников и дифференциацией заработной платы иных категорий работников в связи с увеличением МРОТ с 1 января 2023 года</t>
  </si>
  <si>
    <t>Всего расходов</t>
  </si>
  <si>
    <t xml:space="preserve"> Приложение 17 к   Решению совета депутатов сельского поселения Саранпауль от 19.12.2022г. № 221</t>
  </si>
  <si>
    <t xml:space="preserve">Объем межбюджетных трансфертов получаемых из бюджета Березовского района на плановый период 2024 и 2025 годов </t>
  </si>
  <si>
    <t xml:space="preserve">Иные межбюджетные трансферты на реализацию мероприятий по модернизации систем коммунальной инфраструктуры за счет средств бюджета Ханты-Мансийского автономного округа – Югры </t>
  </si>
  <si>
    <t>Иные межбюджетные трансферты  на реализацию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</si>
  <si>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Субвенции бюджетам сельских поселений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</si>
  <si>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 (Приобретение призов на мероприятие "День Оленевода"</t>
  </si>
  <si>
    <t>Приложение №1  к   Решению совета депутатов сельского поселения Саранпауль от  24.05.2023г. № 246</t>
  </si>
  <si>
    <t>Приложение №2  к   Решению совета депутатов сельского поселения Саранпауль   от  24.05.2023г. № 246</t>
  </si>
  <si>
    <t>Приложение №3  к   Решению совета депутатов сельского поселения Саранпауль от  24.05.2023г. № 246</t>
  </si>
  <si>
    <t>Приложение №4 к   Решению совета депутатов сельского поселения Саранпауль от  24.05.2023г. № 246</t>
  </si>
  <si>
    <t>Приложение №5 к   Решению совета депутатов сельского поселения Саранпауль от  24.05.2023г. № 246</t>
  </si>
  <si>
    <t>Приложение №6 к   Решению совета депутатов сельского поселения Саранпауль от  24.05.2023г. № 246</t>
  </si>
  <si>
    <t>Приложение №7 к   Решению совета депутатов сельского поселения Саранпауль от  24.05.2023г. № 246</t>
  </si>
  <si>
    <t>Приложение №8 к   Решению совета депутатов сельского поселения Саранпауль от  24.05.2023г. № 246</t>
  </si>
  <si>
    <t>Приложение №9  к   Решению совета депутатов сельского поселения Саранпауль от  24.05.2023г. № 246</t>
  </si>
  <si>
    <t>Приложение №10 к   Решению совета депутатов сельского поселения Саранпауль от  24.05.2023г. № 246</t>
  </si>
  <si>
    <t>Приложение №11 к   Решению совета депутатов сельского поселения Саранпауль от  24.05.2023г. № 246</t>
  </si>
  <si>
    <t>Приложение №13 к   Решению совета депутатов сельского поселения Саранпауль от  24.05.2023г. № 246</t>
  </si>
  <si>
    <t>Приложение №14 к   Решению совета депутатов сельского поселения Саранпауль от  24.05.2023г. № 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</si>
</sst>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₽_-;\-* #,##0.00\ _₽_-;_-* &quot;-&quot;??\ _₽_-;_-@_-"/>
    <numFmt numFmtId="165" formatCode="#,##0.0"/>
    <numFmt numFmtId="166" formatCode="0.0"/>
    <numFmt numFmtId="167" formatCode="_-* #,##0.0\ _₽_-;\-* #,##0.0\ _₽_-;_-* &quot;-&quot;??\ _₽_-;_-@_-"/>
    <numFmt numFmtId="168" formatCode="_-* #,##0.0\ _₽_-;\-* #,##0.0\ _₽_-;_-* &quot;-&quot;?\ _₽_-;_-@_-"/>
    <numFmt numFmtId="169" formatCode="#,##0.0_ ;\-#,##0.0\ "/>
  </numFmts>
  <fonts count="4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62"/>
      <name val="Arial Cyr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2" fillId="0" borderId="1" applyNumberFormat="0">
      <alignment horizontal="right" vertical="top"/>
    </xf>
    <xf numFmtId="49" fontId="11" fillId="2" borderId="1">
      <alignment horizontal="left" vertical="top" wrapText="1"/>
    </xf>
    <xf numFmtId="0" fontId="12" fillId="3" borderId="1">
      <alignment horizontal="left" vertical="top" wrapText="1"/>
    </xf>
    <xf numFmtId="164" fontId="34" fillId="0" borderId="0" applyFont="0" applyFill="0" applyBorder="0" applyAlignment="0" applyProtection="0"/>
  </cellStyleXfs>
  <cellXfs count="283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 wrapText="1"/>
    </xf>
    <xf numFmtId="49" fontId="0" fillId="0" borderId="0" xfId="0" applyNumberFormat="1"/>
    <xf numFmtId="49" fontId="5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22" fillId="0" borderId="2" xfId="0" applyFont="1" applyFill="1" applyBorder="1" applyAlignment="1">
      <alignment horizontal="left" vertical="justify" wrapText="1"/>
    </xf>
    <xf numFmtId="49" fontId="28" fillId="0" borderId="2" xfId="0" applyNumberFormat="1" applyFont="1" applyFill="1" applyBorder="1" applyAlignment="1">
      <alignment horizontal="center"/>
    </xf>
    <xf numFmtId="49" fontId="22" fillId="0" borderId="2" xfId="0" applyNumberFormat="1" applyFont="1" applyFill="1" applyBorder="1" applyAlignment="1">
      <alignment horizontal="center"/>
    </xf>
    <xf numFmtId="49" fontId="26" fillId="0" borderId="2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left" wrapText="1"/>
    </xf>
    <xf numFmtId="0" fontId="27" fillId="0" borderId="2" xfId="0" applyFont="1" applyFill="1" applyBorder="1" applyAlignment="1">
      <alignment horizontal="left" wrapText="1"/>
    </xf>
    <xf numFmtId="0" fontId="20" fillId="0" borderId="2" xfId="0" applyFont="1" applyFill="1" applyBorder="1" applyAlignment="1">
      <alignment wrapText="1"/>
    </xf>
    <xf numFmtId="0" fontId="21" fillId="0" borderId="2" xfId="0" applyFont="1" applyFill="1" applyBorder="1" applyAlignment="1">
      <alignment wrapText="1"/>
    </xf>
    <xf numFmtId="0" fontId="22" fillId="0" borderId="2" xfId="0" applyFont="1" applyFill="1" applyBorder="1" applyAlignment="1">
      <alignment horizontal="left" vertical="justify"/>
    </xf>
    <xf numFmtId="0" fontId="27" fillId="0" borderId="2" xfId="0" applyFont="1" applyFill="1" applyBorder="1"/>
    <xf numFmtId="0" fontId="22" fillId="0" borderId="2" xfId="0" applyFont="1" applyFill="1" applyBorder="1" applyAlignment="1">
      <alignment wrapText="1"/>
    </xf>
    <xf numFmtId="0" fontId="22" fillId="0" borderId="2" xfId="0" applyFont="1" applyFill="1" applyBorder="1" applyAlignment="1">
      <alignment vertical="justify" wrapText="1"/>
    </xf>
    <xf numFmtId="49" fontId="28" fillId="0" borderId="2" xfId="0" applyNumberFormat="1" applyFont="1" applyFill="1" applyBorder="1" applyAlignment="1">
      <alignment horizontal="center" vertical="top" wrapText="1"/>
    </xf>
    <xf numFmtId="49" fontId="28" fillId="0" borderId="2" xfId="0" applyNumberFormat="1" applyFont="1" applyFill="1" applyBorder="1" applyAlignment="1">
      <alignment horizontal="center" wrapText="1"/>
    </xf>
    <xf numFmtId="49" fontId="26" fillId="0" borderId="2" xfId="0" applyNumberFormat="1" applyFont="1" applyFill="1" applyBorder="1" applyAlignment="1">
      <alignment horizontal="center" wrapText="1"/>
    </xf>
    <xf numFmtId="14" fontId="22" fillId="0" borderId="2" xfId="0" applyNumberFormat="1" applyFont="1" applyFill="1" applyBorder="1" applyAlignment="1">
      <alignment horizontal="left" wrapText="1"/>
    </xf>
    <xf numFmtId="0" fontId="22" fillId="0" borderId="2" xfId="0" applyFont="1" applyFill="1" applyBorder="1" applyAlignment="1">
      <alignment horizontal="center"/>
    </xf>
    <xf numFmtId="0" fontId="23" fillId="0" borderId="2" xfId="0" applyFont="1" applyFill="1" applyBorder="1"/>
    <xf numFmtId="49" fontId="2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22" fillId="0" borderId="2" xfId="0" applyFont="1" applyFill="1" applyBorder="1" applyAlignment="1">
      <alignment vertical="top" wrapText="1"/>
    </xf>
    <xf numFmtId="2" fontId="22" fillId="0" borderId="2" xfId="0" applyNumberFormat="1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8" fillId="0" borderId="2" xfId="0" applyFont="1" applyFill="1" applyBorder="1" applyAlignment="1">
      <alignment horizontal="center"/>
    </xf>
    <xf numFmtId="49" fontId="2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6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165" fontId="13" fillId="0" borderId="2" xfId="0" applyNumberFormat="1" applyFont="1" applyBorder="1" applyAlignment="1">
      <alignment horizontal="center" vertical="center" wrapText="1"/>
    </xf>
    <xf numFmtId="16" fontId="13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justify" vertical="center" wrapText="1"/>
    </xf>
    <xf numFmtId="165" fontId="16" fillId="0" borderId="2" xfId="0" applyNumberFormat="1" applyFont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left" wrapText="1"/>
    </xf>
    <xf numFmtId="49" fontId="28" fillId="0" borderId="5" xfId="0" applyNumberFormat="1" applyFont="1" applyFill="1" applyBorder="1" applyAlignment="1">
      <alignment horizontal="center" wrapText="1"/>
    </xf>
    <xf numFmtId="0" fontId="21" fillId="0" borderId="6" xfId="0" applyFont="1" applyFill="1" applyBorder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left" wrapText="1"/>
    </xf>
    <xf numFmtId="14" fontId="22" fillId="0" borderId="5" xfId="0" applyNumberFormat="1" applyFont="1" applyFill="1" applyBorder="1" applyAlignment="1">
      <alignment horizontal="left" wrapText="1"/>
    </xf>
    <xf numFmtId="49" fontId="28" fillId="0" borderId="5" xfId="0" applyNumberFormat="1" applyFont="1" applyFill="1" applyBorder="1" applyAlignment="1">
      <alignment horizontal="center"/>
    </xf>
    <xf numFmtId="49" fontId="28" fillId="0" borderId="8" xfId="0" applyNumberFormat="1" applyFont="1" applyFill="1" applyBorder="1" applyAlignment="1">
      <alignment horizontal="center"/>
    </xf>
    <xf numFmtId="0" fontId="25" fillId="0" borderId="2" xfId="0" applyFont="1" applyFill="1" applyBorder="1" applyAlignment="1">
      <alignment horizontal="left" wrapText="1"/>
    </xf>
    <xf numFmtId="49" fontId="26" fillId="0" borderId="8" xfId="0" applyNumberFormat="1" applyFont="1" applyFill="1" applyBorder="1" applyAlignment="1">
      <alignment horizontal="center"/>
    </xf>
    <xf numFmtId="49" fontId="24" fillId="0" borderId="8" xfId="0" applyNumberFormat="1" applyFont="1" applyFill="1" applyBorder="1" applyAlignment="1">
      <alignment horizontal="center"/>
    </xf>
    <xf numFmtId="2" fontId="22" fillId="0" borderId="5" xfId="0" applyNumberFormat="1" applyFont="1" applyFill="1" applyBorder="1" applyAlignment="1">
      <alignment wrapText="1"/>
    </xf>
    <xf numFmtId="0" fontId="22" fillId="0" borderId="5" xfId="0" applyFont="1" applyFill="1" applyBorder="1" applyAlignment="1">
      <alignment horizontal="left" vertical="justify"/>
    </xf>
    <xf numFmtId="0" fontId="27" fillId="0" borderId="2" xfId="0" applyFont="1" applyFill="1" applyBorder="1" applyAlignment="1">
      <alignment horizontal="left" vertical="justify" wrapText="1"/>
    </xf>
    <xf numFmtId="0" fontId="22" fillId="0" borderId="6" xfId="0" applyFont="1" applyFill="1" applyBorder="1" applyAlignment="1">
      <alignment horizontal="left" wrapText="1"/>
    </xf>
    <xf numFmtId="0" fontId="22" fillId="0" borderId="5" xfId="0" applyFont="1" applyFill="1" applyBorder="1" applyAlignment="1">
      <alignment horizontal="left" vertical="center" wrapText="1"/>
    </xf>
    <xf numFmtId="49" fontId="28" fillId="0" borderId="5" xfId="0" applyNumberFormat="1" applyFont="1" applyFill="1" applyBorder="1" applyAlignment="1">
      <alignment horizontal="center" vertical="top" wrapText="1"/>
    </xf>
    <xf numFmtId="165" fontId="25" fillId="0" borderId="2" xfId="0" applyNumberFormat="1" applyFont="1" applyFill="1" applyBorder="1" applyAlignment="1">
      <alignment horizontal="center"/>
    </xf>
    <xf numFmtId="165" fontId="27" fillId="0" borderId="2" xfId="0" applyNumberFormat="1" applyFont="1" applyFill="1" applyBorder="1" applyAlignment="1">
      <alignment horizontal="center"/>
    </xf>
    <xf numFmtId="165" fontId="22" fillId="0" borderId="2" xfId="0" applyNumberFormat="1" applyFont="1" applyFill="1" applyBorder="1" applyAlignment="1">
      <alignment horizontal="center"/>
    </xf>
    <xf numFmtId="165" fontId="22" fillId="0" borderId="2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Alignment="1">
      <alignment horizontal="right" vertical="center" wrapText="1"/>
    </xf>
    <xf numFmtId="49" fontId="0" fillId="0" borderId="0" xfId="0" applyNumberFormat="1" applyFill="1"/>
    <xf numFmtId="0" fontId="0" fillId="0" borderId="0" xfId="0" applyFill="1"/>
    <xf numFmtId="4" fontId="0" fillId="0" borderId="0" xfId="0" applyNumberFormat="1" applyFill="1"/>
    <xf numFmtId="0" fontId="2" fillId="0" borderId="0" xfId="0" applyFont="1" applyFill="1" applyAlignment="1">
      <alignment vertical="center" wrapText="1"/>
    </xf>
    <xf numFmtId="0" fontId="15" fillId="0" borderId="0" xfId="0" applyFont="1" applyFill="1"/>
    <xf numFmtId="0" fontId="1" fillId="0" borderId="0" xfId="0" applyFont="1" applyFill="1"/>
    <xf numFmtId="49" fontId="26" fillId="0" borderId="5" xfId="0" applyNumberFormat="1" applyFont="1" applyFill="1" applyBorder="1" applyAlignment="1">
      <alignment horizont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/>
    </xf>
    <xf numFmtId="0" fontId="9" fillId="0" borderId="0" xfId="0" applyFont="1" applyFill="1"/>
    <xf numFmtId="49" fontId="30" fillId="0" borderId="0" xfId="0" applyNumberFormat="1" applyFont="1" applyFill="1" applyAlignment="1">
      <alignment horizontal="right" vertical="center" wrapText="1"/>
    </xf>
    <xf numFmtId="49" fontId="22" fillId="0" borderId="0" xfId="0" applyNumberFormat="1" applyFont="1" applyFill="1" applyAlignment="1">
      <alignment horizontal="right" vertical="center" wrapText="1"/>
    </xf>
    <xf numFmtId="0" fontId="25" fillId="0" borderId="2" xfId="0" applyFont="1" applyFill="1" applyBorder="1"/>
    <xf numFmtId="0" fontId="22" fillId="0" borderId="2" xfId="0" applyFont="1" applyFill="1" applyBorder="1"/>
    <xf numFmtId="0" fontId="22" fillId="0" borderId="6" xfId="0" applyFont="1" applyFill="1" applyBorder="1" applyAlignment="1">
      <alignment wrapText="1"/>
    </xf>
    <xf numFmtId="0" fontId="25" fillId="0" borderId="2" xfId="0" applyFont="1" applyFill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justify"/>
    </xf>
    <xf numFmtId="49" fontId="24" fillId="0" borderId="2" xfId="0" applyNumberFormat="1" applyFont="1" applyFill="1" applyBorder="1" applyAlignment="1">
      <alignment horizontal="center" vertical="top" wrapText="1"/>
    </xf>
    <xf numFmtId="0" fontId="25" fillId="0" borderId="5" xfId="0" applyFont="1" applyFill="1" applyBorder="1" applyAlignment="1">
      <alignment horizontal="left" vertical="justify"/>
    </xf>
    <xf numFmtId="0" fontId="25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 wrapText="1"/>
    </xf>
    <xf numFmtId="49" fontId="24" fillId="0" borderId="2" xfId="0" applyNumberFormat="1" applyFont="1" applyFill="1" applyBorder="1" applyAlignment="1">
      <alignment horizontal="center" vertical="center"/>
    </xf>
    <xf numFmtId="165" fontId="25" fillId="0" borderId="2" xfId="0" applyNumberFormat="1" applyFont="1" applyFill="1" applyBorder="1" applyAlignment="1">
      <alignment horizontal="center" vertical="center"/>
    </xf>
    <xf numFmtId="14" fontId="25" fillId="0" borderId="2" xfId="0" applyNumberFormat="1" applyFont="1" applyFill="1" applyBorder="1" applyAlignment="1">
      <alignment horizontal="left" wrapText="1"/>
    </xf>
    <xf numFmtId="2" fontId="25" fillId="0" borderId="2" xfId="0" applyNumberFormat="1" applyFont="1" applyFill="1" applyBorder="1" applyAlignment="1">
      <alignment wrapText="1"/>
    </xf>
    <xf numFmtId="165" fontId="2" fillId="0" borderId="2" xfId="0" applyNumberFormat="1" applyFont="1" applyFill="1" applyBorder="1" applyAlignment="1">
      <alignment horizontal="center"/>
    </xf>
    <xf numFmtId="0" fontId="35" fillId="0" borderId="2" xfId="0" applyFont="1" applyFill="1" applyBorder="1" applyAlignment="1">
      <alignment wrapText="1"/>
    </xf>
    <xf numFmtId="165" fontId="36" fillId="0" borderId="2" xfId="0" applyNumberFormat="1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165" fontId="37" fillId="0" borderId="2" xfId="0" applyNumberFormat="1" applyFont="1" applyFill="1" applyBorder="1" applyAlignment="1">
      <alignment horizontal="center"/>
    </xf>
    <xf numFmtId="168" fontId="38" fillId="0" borderId="2" xfId="0" applyNumberFormat="1" applyFont="1" applyFill="1" applyBorder="1"/>
    <xf numFmtId="167" fontId="39" fillId="0" borderId="2" xfId="5" applyNumberFormat="1" applyFont="1" applyFill="1" applyBorder="1" applyAlignment="1">
      <alignment horizontal="center"/>
    </xf>
    <xf numFmtId="165" fontId="32" fillId="0" borderId="2" xfId="0" applyNumberFormat="1" applyFont="1" applyFill="1" applyBorder="1" applyAlignment="1">
      <alignment horizontal="center"/>
    </xf>
    <xf numFmtId="167" fontId="8" fillId="0" borderId="2" xfId="5" applyNumberFormat="1" applyFont="1" applyFill="1" applyBorder="1" applyAlignment="1">
      <alignment horizontal="center"/>
    </xf>
    <xf numFmtId="165" fontId="37" fillId="0" borderId="2" xfId="0" applyNumberFormat="1" applyFont="1" applyFill="1" applyBorder="1" applyAlignment="1">
      <alignment horizontal="center" wrapText="1"/>
    </xf>
    <xf numFmtId="165" fontId="32" fillId="0" borderId="2" xfId="0" applyNumberFormat="1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7" fontId="8" fillId="0" borderId="2" xfId="5" applyNumberFormat="1" applyFont="1" applyBorder="1" applyAlignment="1">
      <alignment horizontal="center"/>
    </xf>
    <xf numFmtId="167" fontId="8" fillId="0" borderId="2" xfId="0" applyNumberFormat="1" applyFont="1" applyBorder="1"/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65" fontId="27" fillId="0" borderId="2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vertical="center"/>
    </xf>
    <xf numFmtId="0" fontId="6" fillId="0" borderId="2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167" fontId="2" fillId="0" borderId="2" xfId="5" applyNumberFormat="1" applyFont="1" applyFill="1" applyBorder="1" applyAlignment="1">
      <alignment horizontal="right"/>
    </xf>
    <xf numFmtId="167" fontId="2" fillId="0" borderId="2" xfId="5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/>
    </xf>
    <xf numFmtId="49" fontId="2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49" fontId="32" fillId="0" borderId="2" xfId="0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0" fontId="40" fillId="0" borderId="0" xfId="0" applyFont="1" applyFill="1"/>
    <xf numFmtId="49" fontId="40" fillId="0" borderId="0" xfId="0" applyNumberFormat="1" applyFont="1" applyFill="1"/>
    <xf numFmtId="0" fontId="31" fillId="0" borderId="0" xfId="0" applyFont="1" applyFill="1" applyAlignment="1">
      <alignment wrapText="1"/>
    </xf>
    <xf numFmtId="0" fontId="30" fillId="0" borderId="0" xfId="0" applyFont="1" applyFill="1" applyAlignment="1">
      <alignment horizontal="center" vertical="center"/>
    </xf>
    <xf numFmtId="0" fontId="41" fillId="0" borderId="0" xfId="0" applyFont="1" applyFill="1"/>
    <xf numFmtId="0" fontId="27" fillId="0" borderId="2" xfId="0" applyFont="1" applyFill="1" applyBorder="1" applyAlignment="1">
      <alignment horizontal="center"/>
    </xf>
    <xf numFmtId="0" fontId="42" fillId="0" borderId="0" xfId="0" applyFont="1" applyFill="1"/>
    <xf numFmtId="0" fontId="22" fillId="0" borderId="0" xfId="0" applyFont="1" applyFill="1" applyAlignment="1">
      <alignment vertical="center" wrapText="1"/>
    </xf>
    <xf numFmtId="0" fontId="27" fillId="0" borderId="2" xfId="0" applyFont="1" applyFill="1" applyBorder="1" applyAlignment="1">
      <alignment wrapText="1"/>
    </xf>
    <xf numFmtId="167" fontId="22" fillId="0" borderId="2" xfId="5" applyNumberFormat="1" applyFont="1" applyFill="1" applyBorder="1" applyAlignment="1">
      <alignment horizontal="center"/>
    </xf>
    <xf numFmtId="4" fontId="40" fillId="0" borderId="0" xfId="0" applyNumberFormat="1" applyFont="1" applyFill="1"/>
    <xf numFmtId="168" fontId="39" fillId="0" borderId="2" xfId="0" applyNumberFormat="1" applyFont="1" applyFill="1" applyBorder="1"/>
    <xf numFmtId="168" fontId="8" fillId="0" borderId="2" xfId="0" applyNumberFormat="1" applyFont="1" applyFill="1" applyBorder="1"/>
    <xf numFmtId="165" fontId="44" fillId="0" borderId="2" xfId="0" applyNumberFormat="1" applyFont="1" applyFill="1" applyBorder="1" applyAlignment="1">
      <alignment horizontal="center"/>
    </xf>
    <xf numFmtId="167" fontId="38" fillId="0" borderId="2" xfId="5" applyNumberFormat="1" applyFont="1" applyFill="1" applyBorder="1" applyAlignment="1">
      <alignment horizontal="center"/>
    </xf>
    <xf numFmtId="165" fontId="33" fillId="0" borderId="2" xfId="0" applyNumberFormat="1" applyFont="1" applyFill="1" applyBorder="1" applyAlignment="1">
      <alignment horizontal="center"/>
    </xf>
    <xf numFmtId="167" fontId="25" fillId="0" borderId="2" xfId="5" applyNumberFormat="1" applyFont="1" applyFill="1" applyBorder="1" applyAlignment="1">
      <alignment horizontal="center"/>
    </xf>
    <xf numFmtId="165" fontId="45" fillId="0" borderId="2" xfId="0" applyNumberFormat="1" applyFont="1" applyBorder="1" applyAlignment="1">
      <alignment horizontal="center" vertical="center" wrapText="1"/>
    </xf>
    <xf numFmtId="167" fontId="38" fillId="0" borderId="2" xfId="0" applyNumberFormat="1" applyFont="1" applyBorder="1"/>
    <xf numFmtId="167" fontId="38" fillId="0" borderId="2" xfId="5" applyNumberFormat="1" applyFont="1" applyBorder="1" applyAlignment="1">
      <alignment horizontal="center"/>
    </xf>
    <xf numFmtId="165" fontId="45" fillId="0" borderId="2" xfId="0" applyNumberFormat="1" applyFont="1" applyFill="1" applyBorder="1" applyAlignment="1">
      <alignment horizontal="center" vertical="center" wrapText="1"/>
    </xf>
    <xf numFmtId="167" fontId="36" fillId="0" borderId="2" xfId="5" applyNumberFormat="1" applyFont="1" applyFill="1" applyBorder="1" applyAlignment="1">
      <alignment horizontal="center"/>
    </xf>
    <xf numFmtId="167" fontId="46" fillId="0" borderId="2" xfId="5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justify" vertical="center" wrapText="1"/>
    </xf>
    <xf numFmtId="0" fontId="5" fillId="0" borderId="0" xfId="0" applyFont="1" applyFill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justify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21" fillId="0" borderId="2" xfId="0" applyFont="1" applyFill="1" applyBorder="1" applyAlignment="1">
      <alignment horizontal="justify" vertical="top" wrapText="1"/>
    </xf>
    <xf numFmtId="0" fontId="21" fillId="0" borderId="4" xfId="0" applyFont="1" applyFill="1" applyBorder="1" applyAlignment="1">
      <alignment horizontal="justify" vertical="top" wrapText="1"/>
    </xf>
    <xf numFmtId="0" fontId="21" fillId="0" borderId="2" xfId="0" applyFont="1" applyFill="1" applyBorder="1" applyAlignment="1">
      <alignment vertical="top" wrapText="1"/>
    </xf>
    <xf numFmtId="0" fontId="21" fillId="0" borderId="9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vertical="top" wrapText="1"/>
    </xf>
    <xf numFmtId="165" fontId="19" fillId="0" borderId="2" xfId="0" applyNumberFormat="1" applyFont="1" applyFill="1" applyBorder="1" applyAlignment="1">
      <alignment horizontal="center"/>
    </xf>
    <xf numFmtId="49" fontId="26" fillId="0" borderId="5" xfId="0" applyNumberFormat="1" applyFont="1" applyFill="1" applyBorder="1" applyAlignment="1">
      <alignment horizontal="center"/>
    </xf>
    <xf numFmtId="165" fontId="0" fillId="0" borderId="0" xfId="0" applyNumberFormat="1" applyFill="1"/>
    <xf numFmtId="0" fontId="20" fillId="0" borderId="2" xfId="0" applyFont="1" applyFill="1" applyBorder="1" applyAlignment="1">
      <alignment vertical="top" wrapText="1"/>
    </xf>
    <xf numFmtId="0" fontId="22" fillId="0" borderId="5" xfId="0" applyFont="1" applyFill="1" applyBorder="1" applyAlignment="1">
      <alignment horizontal="left" vertical="justify" wrapText="1"/>
    </xf>
    <xf numFmtId="168" fontId="8" fillId="0" borderId="2" xfId="0" applyNumberFormat="1" applyFont="1" applyFill="1" applyBorder="1" applyAlignment="1">
      <alignment horizontal="center" vertical="center"/>
    </xf>
    <xf numFmtId="167" fontId="27" fillId="0" borderId="2" xfId="5" applyNumberFormat="1" applyFont="1" applyFill="1" applyBorder="1" applyAlignment="1">
      <alignment horizontal="center"/>
    </xf>
    <xf numFmtId="0" fontId="47" fillId="0" borderId="2" xfId="0" applyFont="1" applyFill="1" applyBorder="1"/>
    <xf numFmtId="0" fontId="48" fillId="0" borderId="2" xfId="0" applyFont="1" applyFill="1" applyBorder="1"/>
    <xf numFmtId="0" fontId="29" fillId="0" borderId="0" xfId="0" applyFont="1" applyFill="1"/>
    <xf numFmtId="169" fontId="36" fillId="0" borderId="2" xfId="5" applyNumberFormat="1" applyFont="1" applyFill="1" applyBorder="1" applyAlignment="1">
      <alignment horizontal="center"/>
    </xf>
    <xf numFmtId="169" fontId="2" fillId="0" borderId="2" xfId="5" applyNumberFormat="1" applyFont="1" applyFill="1" applyBorder="1" applyAlignment="1">
      <alignment horizontal="center"/>
    </xf>
    <xf numFmtId="169" fontId="19" fillId="0" borderId="2" xfId="5" applyNumberFormat="1" applyFont="1" applyFill="1" applyBorder="1" applyAlignment="1">
      <alignment horizontal="center"/>
    </xf>
    <xf numFmtId="49" fontId="9" fillId="0" borderId="0" xfId="0" applyNumberFormat="1" applyFont="1" applyFill="1" applyAlignment="1">
      <alignment wrapText="1"/>
    </xf>
    <xf numFmtId="0" fontId="9" fillId="0" borderId="0" xfId="0" applyFont="1" applyFill="1" applyAlignment="1">
      <alignment wrapText="1"/>
    </xf>
    <xf numFmtId="0" fontId="22" fillId="0" borderId="2" xfId="0" applyNumberFormat="1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/>
    </xf>
    <xf numFmtId="169" fontId="27" fillId="0" borderId="2" xfId="5" applyNumberFormat="1" applyFont="1" applyFill="1" applyBorder="1" applyAlignment="1">
      <alignment horizontal="center"/>
    </xf>
    <xf numFmtId="169" fontId="22" fillId="0" borderId="2" xfId="5" applyNumberFormat="1" applyFont="1" applyFill="1" applyBorder="1" applyAlignment="1">
      <alignment horizontal="center"/>
    </xf>
    <xf numFmtId="169" fontId="25" fillId="0" borderId="2" xfId="5" applyNumberFormat="1" applyFont="1" applyFill="1" applyBorder="1" applyAlignment="1">
      <alignment horizontal="center" vertical="center"/>
    </xf>
    <xf numFmtId="169" fontId="22" fillId="0" borderId="2" xfId="5" applyNumberFormat="1" applyFont="1" applyFill="1" applyBorder="1" applyAlignment="1">
      <alignment horizontal="center" vertical="center"/>
    </xf>
    <xf numFmtId="169" fontId="27" fillId="0" borderId="2" xfId="5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5" fontId="19" fillId="0" borderId="2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justify" vertical="center" wrapText="1"/>
    </xf>
    <xf numFmtId="166" fontId="16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0" fillId="0" borderId="2" xfId="0" applyFont="1" applyBorder="1" applyAlignment="1">
      <alignment vertical="top" wrapText="1"/>
    </xf>
    <xf numFmtId="165" fontId="1" fillId="0" borderId="0" xfId="0" applyNumberFormat="1" applyFont="1" applyFill="1"/>
    <xf numFmtId="0" fontId="19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5" fontId="40" fillId="0" borderId="0" xfId="0" applyNumberFormat="1" applyFont="1" applyFill="1"/>
    <xf numFmtId="49" fontId="22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horizontal="right" vertical="center" wrapText="1"/>
    </xf>
    <xf numFmtId="0" fontId="19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right" wrapText="1"/>
    </xf>
    <xf numFmtId="0" fontId="9" fillId="0" borderId="0" xfId="0" applyFont="1" applyFill="1" applyAlignment="1">
      <alignment horizontal="right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1" fillId="0" borderId="2" xfId="0" applyFont="1" applyFill="1" applyBorder="1" applyAlignment="1">
      <alignment horizontal="center" wrapText="1"/>
    </xf>
    <xf numFmtId="49" fontId="31" fillId="0" borderId="0" xfId="0" applyNumberFormat="1" applyFont="1" applyFill="1" applyAlignment="1">
      <alignment horizontal="right" wrapText="1"/>
    </xf>
    <xf numFmtId="0" fontId="31" fillId="0" borderId="0" xfId="0" applyFont="1" applyFill="1" applyAlignment="1">
      <alignment horizontal="right" wrapText="1"/>
    </xf>
    <xf numFmtId="0" fontId="30" fillId="0" borderId="0" xfId="0" applyFont="1" applyFill="1" applyAlignment="1">
      <alignment horizontal="center" vertical="center" wrapText="1"/>
    </xf>
    <xf numFmtId="0" fontId="22" fillId="0" borderId="3" xfId="0" applyFont="1" applyFill="1" applyBorder="1" applyAlignment="1">
      <alignment horizontal="right" vertical="center"/>
    </xf>
    <xf numFmtId="0" fontId="30" fillId="0" borderId="0" xfId="0" applyFont="1" applyFill="1" applyAlignment="1">
      <alignment vertical="center" wrapText="1"/>
    </xf>
    <xf numFmtId="0" fontId="22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49" fontId="32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wrapText="1"/>
    </xf>
    <xf numFmtId="0" fontId="31" fillId="0" borderId="7" xfId="0" applyFont="1" applyFill="1" applyBorder="1" applyAlignment="1">
      <alignment horizontal="center" wrapText="1"/>
    </xf>
    <xf numFmtId="0" fontId="31" fillId="0" borderId="4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14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right" vertical="center"/>
    </xf>
    <xf numFmtId="0" fontId="29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3" fillId="0" borderId="0" xfId="0" applyFont="1" applyFill="1" applyAlignment="1">
      <alignment horizontal="center" vertical="center" wrapText="1"/>
    </xf>
    <xf numFmtId="0" fontId="40" fillId="0" borderId="0" xfId="0" applyFont="1" applyFill="1" applyAlignment="1">
      <alignment wrapText="1"/>
    </xf>
    <xf numFmtId="0" fontId="9" fillId="0" borderId="2" xfId="0" applyFont="1" applyBorder="1" applyAlignment="1">
      <alignment horizontal="center" wrapText="1"/>
    </xf>
    <xf numFmtId="0" fontId="9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0" fontId="3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horizontal="right" vertical="center" wrapText="1"/>
    </xf>
    <xf numFmtId="0" fontId="29" fillId="0" borderId="0" xfId="0" applyFont="1" applyFill="1" applyAlignment="1"/>
    <xf numFmtId="0" fontId="0" fillId="0" borderId="0" xfId="0" applyFill="1" applyAlignment="1"/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22" fillId="0" borderId="7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31" fillId="0" borderId="0" xfId="0" applyFont="1" applyFill="1" applyAlignment="1">
      <alignment horizont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/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16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</cellXfs>
  <cellStyles count="6">
    <cellStyle name="Данные (редактируемые)" xfId="2"/>
    <cellStyle name="Обычный" xfId="0" builtinId="0"/>
    <cellStyle name="Обычный 2" xfId="1"/>
    <cellStyle name="Свойства элементов измерения" xfId="3"/>
    <cellStyle name="Финансовый" xfId="5" builtinId="3"/>
    <cellStyle name="Элементы осей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workbookViewId="0">
      <selection activeCell="D1" sqref="D1:E1"/>
    </sheetView>
  </sheetViews>
  <sheetFormatPr defaultRowHeight="15" x14ac:dyDescent="0.25"/>
  <cols>
    <col min="1" max="1" width="24.42578125" style="71" customWidth="1"/>
    <col min="2" max="2" width="51.28515625" style="71" customWidth="1"/>
    <col min="3" max="3" width="22.28515625" style="71" customWidth="1"/>
    <col min="4" max="4" width="22" style="71" customWidth="1"/>
    <col min="5" max="5" width="18.5703125" style="71" customWidth="1"/>
    <col min="6" max="16384" width="9.140625" style="71"/>
  </cols>
  <sheetData>
    <row r="1" spans="1:5" ht="56.25" customHeight="1" x14ac:dyDescent="0.25">
      <c r="D1" s="217" t="s">
        <v>387</v>
      </c>
      <c r="E1" s="217"/>
    </row>
    <row r="2" spans="1:5" ht="50.25" customHeight="1" x14ac:dyDescent="0.25">
      <c r="A2" s="157"/>
      <c r="B2" s="157"/>
      <c r="C2" s="157"/>
      <c r="D2" s="216" t="s">
        <v>365</v>
      </c>
      <c r="E2" s="216"/>
    </row>
    <row r="3" spans="1:5" ht="15" customHeight="1" x14ac:dyDescent="0.25">
      <c r="A3" s="215" t="s">
        <v>272</v>
      </c>
      <c r="B3" s="215"/>
      <c r="C3" s="215"/>
      <c r="D3" s="215"/>
      <c r="E3" s="215"/>
    </row>
    <row r="4" spans="1:5" x14ac:dyDescent="0.25">
      <c r="A4" s="214" t="s">
        <v>0</v>
      </c>
      <c r="B4" s="214"/>
      <c r="C4" s="214"/>
      <c r="D4" s="214"/>
      <c r="E4" s="214"/>
    </row>
    <row r="5" spans="1:5" x14ac:dyDescent="0.25">
      <c r="A5" s="218" t="s">
        <v>273</v>
      </c>
      <c r="B5" s="218" t="s">
        <v>274</v>
      </c>
      <c r="C5" s="218" t="s">
        <v>217</v>
      </c>
      <c r="D5" s="213" t="s">
        <v>252</v>
      </c>
      <c r="E5" s="213" t="s">
        <v>368</v>
      </c>
    </row>
    <row r="6" spans="1:5" x14ac:dyDescent="0.25">
      <c r="A6" s="218"/>
      <c r="B6" s="218"/>
      <c r="C6" s="218"/>
      <c r="D6" s="213"/>
      <c r="E6" s="213"/>
    </row>
    <row r="7" spans="1:5" x14ac:dyDescent="0.25">
      <c r="A7" s="130">
        <v>1</v>
      </c>
      <c r="B7" s="130">
        <v>2</v>
      </c>
      <c r="C7" s="130">
        <v>3</v>
      </c>
      <c r="D7" s="130">
        <v>4</v>
      </c>
      <c r="E7" s="130">
        <v>5</v>
      </c>
    </row>
    <row r="8" spans="1:5" x14ac:dyDescent="0.25">
      <c r="A8" s="158" t="s">
        <v>275</v>
      </c>
      <c r="B8" s="158" t="s">
        <v>276</v>
      </c>
      <c r="C8" s="159">
        <f>C9+C19+C25+C27+C14</f>
        <v>22899.1</v>
      </c>
      <c r="D8" s="199">
        <f>E8-C8</f>
        <v>0</v>
      </c>
      <c r="E8" s="159">
        <f>E9+E19+E25+E27+E14</f>
        <v>22899.1</v>
      </c>
    </row>
    <row r="9" spans="1:5" x14ac:dyDescent="0.25">
      <c r="A9" s="158" t="s">
        <v>277</v>
      </c>
      <c r="B9" s="158" t="s">
        <v>278</v>
      </c>
      <c r="C9" s="159">
        <f>C10</f>
        <v>8479.9</v>
      </c>
      <c r="D9" s="199">
        <f t="shared" ref="D9:D41" si="0">E9-C9</f>
        <v>0</v>
      </c>
      <c r="E9" s="159">
        <f>E10</f>
        <v>8479.9</v>
      </c>
    </row>
    <row r="10" spans="1:5" x14ac:dyDescent="0.25">
      <c r="A10" s="160" t="s">
        <v>279</v>
      </c>
      <c r="B10" s="161" t="s">
        <v>280</v>
      </c>
      <c r="C10" s="162">
        <f>C11+C12+C13</f>
        <v>8479.9</v>
      </c>
      <c r="D10" s="198">
        <f t="shared" si="0"/>
        <v>0</v>
      </c>
      <c r="E10" s="162">
        <f>E11+E12+E13</f>
        <v>8479.9</v>
      </c>
    </row>
    <row r="11" spans="1:5" ht="63.75" x14ac:dyDescent="0.25">
      <c r="A11" s="160" t="s">
        <v>281</v>
      </c>
      <c r="B11" s="161" t="s">
        <v>282</v>
      </c>
      <c r="C11" s="162">
        <v>8208.5</v>
      </c>
      <c r="D11" s="198">
        <f t="shared" si="0"/>
        <v>0</v>
      </c>
      <c r="E11" s="162">
        <v>8208.5</v>
      </c>
    </row>
    <row r="12" spans="1:5" ht="102" x14ac:dyDescent="0.25">
      <c r="A12" s="160" t="s">
        <v>283</v>
      </c>
      <c r="B12" s="161" t="s">
        <v>284</v>
      </c>
      <c r="C12" s="162">
        <v>198.8</v>
      </c>
      <c r="D12" s="198">
        <f t="shared" si="0"/>
        <v>0</v>
      </c>
      <c r="E12" s="162">
        <v>198.8</v>
      </c>
    </row>
    <row r="13" spans="1:5" ht="38.25" x14ac:dyDescent="0.25">
      <c r="A13" s="160" t="s">
        <v>285</v>
      </c>
      <c r="B13" s="161" t="s">
        <v>286</v>
      </c>
      <c r="C13" s="162">
        <v>72.599999999999994</v>
      </c>
      <c r="D13" s="198">
        <f t="shared" si="0"/>
        <v>0</v>
      </c>
      <c r="E13" s="162">
        <v>72.599999999999994</v>
      </c>
    </row>
    <row r="14" spans="1:5" s="75" customFormat="1" ht="25.5" x14ac:dyDescent="0.25">
      <c r="A14" s="158" t="s">
        <v>287</v>
      </c>
      <c r="B14" s="163" t="s">
        <v>288</v>
      </c>
      <c r="C14" s="159">
        <f>C15+C16+C17+C18</f>
        <v>9144.1999999999989</v>
      </c>
      <c r="D14" s="199">
        <f t="shared" si="0"/>
        <v>0</v>
      </c>
      <c r="E14" s="159">
        <f>E15+E16+E17+E18</f>
        <v>9144.1999999999989</v>
      </c>
    </row>
    <row r="15" spans="1:5" ht="63.75" x14ac:dyDescent="0.25">
      <c r="A15" s="160" t="s">
        <v>289</v>
      </c>
      <c r="B15" s="161" t="s">
        <v>290</v>
      </c>
      <c r="C15" s="162">
        <v>4000.4</v>
      </c>
      <c r="D15" s="198">
        <f t="shared" si="0"/>
        <v>0</v>
      </c>
      <c r="E15" s="162">
        <v>4000.4</v>
      </c>
    </row>
    <row r="16" spans="1:5" ht="76.5" x14ac:dyDescent="0.25">
      <c r="A16" s="160" t="s">
        <v>291</v>
      </c>
      <c r="B16" s="161" t="s">
        <v>292</v>
      </c>
      <c r="C16" s="162">
        <v>24.2</v>
      </c>
      <c r="D16" s="198">
        <f t="shared" si="0"/>
        <v>0</v>
      </c>
      <c r="E16" s="162">
        <v>24.2</v>
      </c>
    </row>
    <row r="17" spans="1:5" ht="63.75" x14ac:dyDescent="0.25">
      <c r="A17" s="160" t="s">
        <v>293</v>
      </c>
      <c r="B17" s="161" t="s">
        <v>294</v>
      </c>
      <c r="C17" s="162">
        <v>5672.8</v>
      </c>
      <c r="D17" s="198">
        <f t="shared" si="0"/>
        <v>0</v>
      </c>
      <c r="E17" s="162">
        <v>5672.8</v>
      </c>
    </row>
    <row r="18" spans="1:5" ht="63.75" x14ac:dyDescent="0.25">
      <c r="A18" s="160" t="s">
        <v>295</v>
      </c>
      <c r="B18" s="164" t="s">
        <v>296</v>
      </c>
      <c r="C18" s="162">
        <v>-553.20000000000005</v>
      </c>
      <c r="D18" s="198">
        <f t="shared" si="0"/>
        <v>0</v>
      </c>
      <c r="E18" s="162">
        <v>-553.20000000000005</v>
      </c>
    </row>
    <row r="19" spans="1:5" s="75" customFormat="1" x14ac:dyDescent="0.25">
      <c r="A19" s="158" t="s">
        <v>297</v>
      </c>
      <c r="B19" s="158" t="s">
        <v>298</v>
      </c>
      <c r="C19" s="159">
        <f>C20+C23+C24+C21+C22</f>
        <v>2845</v>
      </c>
      <c r="D19" s="199">
        <f t="shared" si="0"/>
        <v>0</v>
      </c>
      <c r="E19" s="159">
        <f>E20+E23+E24+E21+E22</f>
        <v>2845</v>
      </c>
    </row>
    <row r="20" spans="1:5" ht="38.25" x14ac:dyDescent="0.25">
      <c r="A20" s="160" t="s">
        <v>299</v>
      </c>
      <c r="B20" s="161" t="s">
        <v>300</v>
      </c>
      <c r="C20" s="162">
        <v>530</v>
      </c>
      <c r="D20" s="198">
        <f t="shared" si="0"/>
        <v>0</v>
      </c>
      <c r="E20" s="162">
        <v>530</v>
      </c>
    </row>
    <row r="21" spans="1:5" x14ac:dyDescent="0.25">
      <c r="A21" s="160" t="s">
        <v>301</v>
      </c>
      <c r="B21" s="161" t="s">
        <v>302</v>
      </c>
      <c r="C21" s="162">
        <v>45</v>
      </c>
      <c r="D21" s="198">
        <f t="shared" si="0"/>
        <v>0</v>
      </c>
      <c r="E21" s="162">
        <v>45</v>
      </c>
    </row>
    <row r="22" spans="1:5" x14ac:dyDescent="0.25">
      <c r="A22" s="160" t="s">
        <v>303</v>
      </c>
      <c r="B22" s="161" t="s">
        <v>304</v>
      </c>
      <c r="C22" s="162">
        <v>80</v>
      </c>
      <c r="D22" s="198">
        <f t="shared" si="0"/>
        <v>0</v>
      </c>
      <c r="E22" s="162">
        <v>80</v>
      </c>
    </row>
    <row r="23" spans="1:5" ht="25.5" x14ac:dyDescent="0.25">
      <c r="A23" s="160" t="s">
        <v>305</v>
      </c>
      <c r="B23" s="161" t="s">
        <v>306</v>
      </c>
      <c r="C23" s="162">
        <v>2100</v>
      </c>
      <c r="D23" s="198">
        <f t="shared" si="0"/>
        <v>0</v>
      </c>
      <c r="E23" s="162">
        <v>2100</v>
      </c>
    </row>
    <row r="24" spans="1:5" ht="25.5" x14ac:dyDescent="0.25">
      <c r="A24" s="160" t="s">
        <v>307</v>
      </c>
      <c r="B24" s="161" t="s">
        <v>308</v>
      </c>
      <c r="C24" s="162">
        <v>90</v>
      </c>
      <c r="D24" s="198">
        <f t="shared" si="0"/>
        <v>0</v>
      </c>
      <c r="E24" s="162">
        <v>90</v>
      </c>
    </row>
    <row r="25" spans="1:5" s="75" customFormat="1" x14ac:dyDescent="0.25">
      <c r="A25" s="158" t="s">
        <v>309</v>
      </c>
      <c r="B25" s="158" t="s">
        <v>310</v>
      </c>
      <c r="C25" s="159">
        <f>C26</f>
        <v>9</v>
      </c>
      <c r="D25" s="199">
        <f t="shared" si="0"/>
        <v>0</v>
      </c>
      <c r="E25" s="159">
        <f>E26</f>
        <v>9</v>
      </c>
    </row>
    <row r="26" spans="1:5" ht="63.75" x14ac:dyDescent="0.25">
      <c r="A26" s="160" t="s">
        <v>311</v>
      </c>
      <c r="B26" s="160" t="s">
        <v>312</v>
      </c>
      <c r="C26" s="162">
        <v>9</v>
      </c>
      <c r="D26" s="198">
        <f t="shared" si="0"/>
        <v>0</v>
      </c>
      <c r="E26" s="162">
        <v>9</v>
      </c>
    </row>
    <row r="27" spans="1:5" s="75" customFormat="1" ht="38.25" x14ac:dyDescent="0.25">
      <c r="A27" s="158" t="s">
        <v>313</v>
      </c>
      <c r="B27" s="163" t="s">
        <v>314</v>
      </c>
      <c r="C27" s="159">
        <f>C28+C29</f>
        <v>2421</v>
      </c>
      <c r="D27" s="199">
        <f t="shared" si="0"/>
        <v>0</v>
      </c>
      <c r="E27" s="159">
        <f>E28+E29</f>
        <v>2421</v>
      </c>
    </row>
    <row r="28" spans="1:5" ht="63.75" x14ac:dyDescent="0.25">
      <c r="A28" s="160" t="s">
        <v>315</v>
      </c>
      <c r="B28" s="164" t="s">
        <v>316</v>
      </c>
      <c r="C28" s="162">
        <v>408</v>
      </c>
      <c r="D28" s="198">
        <f t="shared" si="0"/>
        <v>0</v>
      </c>
      <c r="E28" s="162">
        <v>408</v>
      </c>
    </row>
    <row r="29" spans="1:5" ht="76.5" x14ac:dyDescent="0.25">
      <c r="A29" s="160" t="s">
        <v>317</v>
      </c>
      <c r="B29" s="165" t="s">
        <v>318</v>
      </c>
      <c r="C29" s="162">
        <v>2013</v>
      </c>
      <c r="D29" s="198">
        <f t="shared" si="0"/>
        <v>0</v>
      </c>
      <c r="E29" s="162">
        <v>2013</v>
      </c>
    </row>
    <row r="30" spans="1:5" s="75" customFormat="1" x14ac:dyDescent="0.25">
      <c r="A30" s="158" t="s">
        <v>319</v>
      </c>
      <c r="B30" s="158" t="s">
        <v>320</v>
      </c>
      <c r="C30" s="159">
        <f>C31+C35+C39</f>
        <v>50962.399999999994</v>
      </c>
      <c r="D30" s="199">
        <f>E30-C30</f>
        <v>7444.9000000000087</v>
      </c>
      <c r="E30" s="159">
        <f>E31+E33+E35+E39</f>
        <v>58407.3</v>
      </c>
    </row>
    <row r="31" spans="1:5" s="75" customFormat="1" ht="25.5" x14ac:dyDescent="0.25">
      <c r="A31" s="158" t="s">
        <v>321</v>
      </c>
      <c r="B31" s="158" t="s">
        <v>322</v>
      </c>
      <c r="C31" s="159">
        <f>C32</f>
        <v>46087.7</v>
      </c>
      <c r="D31" s="199">
        <f t="shared" si="0"/>
        <v>0</v>
      </c>
      <c r="E31" s="159">
        <f>E32</f>
        <v>46087.7</v>
      </c>
    </row>
    <row r="32" spans="1:5" ht="38.25" x14ac:dyDescent="0.25">
      <c r="A32" s="160" t="s">
        <v>323</v>
      </c>
      <c r="B32" s="166" t="s">
        <v>324</v>
      </c>
      <c r="C32" s="162">
        <v>46087.7</v>
      </c>
      <c r="D32" s="198">
        <f t="shared" si="0"/>
        <v>0</v>
      </c>
      <c r="E32" s="162">
        <v>46087.7</v>
      </c>
    </row>
    <row r="33" spans="1:5" s="75" customFormat="1" ht="38.25" x14ac:dyDescent="0.25">
      <c r="A33" s="158" t="s">
        <v>361</v>
      </c>
      <c r="B33" s="179" t="s">
        <v>362</v>
      </c>
      <c r="C33" s="159">
        <f>C34</f>
        <v>0</v>
      </c>
      <c r="D33" s="199">
        <f t="shared" si="0"/>
        <v>1254.9000000000001</v>
      </c>
      <c r="E33" s="159">
        <f>E34</f>
        <v>1254.9000000000001</v>
      </c>
    </row>
    <row r="34" spans="1:5" ht="51" x14ac:dyDescent="0.25">
      <c r="A34" s="160" t="s">
        <v>363</v>
      </c>
      <c r="B34" s="166" t="s">
        <v>364</v>
      </c>
      <c r="C34" s="162">
        <v>0</v>
      </c>
      <c r="D34" s="198">
        <f t="shared" si="0"/>
        <v>1254.9000000000001</v>
      </c>
      <c r="E34" s="162">
        <v>1254.9000000000001</v>
      </c>
    </row>
    <row r="35" spans="1:5" ht="25.5" x14ac:dyDescent="0.25">
      <c r="A35" s="158" t="s">
        <v>325</v>
      </c>
      <c r="B35" s="158" t="s">
        <v>326</v>
      </c>
      <c r="C35" s="159">
        <f>C38+C37</f>
        <v>655.7</v>
      </c>
      <c r="D35" s="176">
        <f t="shared" si="0"/>
        <v>72.600000000000023</v>
      </c>
      <c r="E35" s="159">
        <f>E36+E38+E37</f>
        <v>728.30000000000007</v>
      </c>
    </row>
    <row r="36" spans="1:5" ht="38.25" x14ac:dyDescent="0.25">
      <c r="A36" s="160" t="s">
        <v>339</v>
      </c>
      <c r="B36" s="160" t="s">
        <v>340</v>
      </c>
      <c r="C36" s="200">
        <v>0</v>
      </c>
      <c r="D36" s="96">
        <f t="shared" si="0"/>
        <v>72.599999999999994</v>
      </c>
      <c r="E36" s="200">
        <v>72.599999999999994</v>
      </c>
    </row>
    <row r="37" spans="1:5" ht="51" x14ac:dyDescent="0.25">
      <c r="A37" s="160" t="s">
        <v>327</v>
      </c>
      <c r="B37" s="166" t="s">
        <v>328</v>
      </c>
      <c r="C37" s="200">
        <v>594.70000000000005</v>
      </c>
      <c r="D37" s="96">
        <f t="shared" si="0"/>
        <v>0</v>
      </c>
      <c r="E37" s="200">
        <v>594.70000000000005</v>
      </c>
    </row>
    <row r="38" spans="1:5" ht="38.25" x14ac:dyDescent="0.25">
      <c r="A38" s="160" t="s">
        <v>329</v>
      </c>
      <c r="B38" s="166" t="s">
        <v>330</v>
      </c>
      <c r="C38" s="200">
        <v>61</v>
      </c>
      <c r="D38" s="96">
        <f t="shared" si="0"/>
        <v>0</v>
      </c>
      <c r="E38" s="200">
        <v>61</v>
      </c>
    </row>
    <row r="39" spans="1:5" s="75" customFormat="1" x14ac:dyDescent="0.25">
      <c r="A39" s="158" t="s">
        <v>331</v>
      </c>
      <c r="B39" s="158" t="s">
        <v>61</v>
      </c>
      <c r="C39" s="159">
        <f>C40</f>
        <v>4219</v>
      </c>
      <c r="D39" s="176">
        <f t="shared" si="0"/>
        <v>6117.4000000000015</v>
      </c>
      <c r="E39" s="159">
        <f>E40</f>
        <v>10336.400000000001</v>
      </c>
    </row>
    <row r="40" spans="1:5" ht="25.5" x14ac:dyDescent="0.25">
      <c r="A40" s="160" t="s">
        <v>332</v>
      </c>
      <c r="B40" s="167" t="s">
        <v>333</v>
      </c>
      <c r="C40" s="200">
        <v>4219</v>
      </c>
      <c r="D40" s="96">
        <f t="shared" si="0"/>
        <v>6117.4000000000015</v>
      </c>
      <c r="E40" s="200">
        <f>4219+1634+2451+1682.2+250.2+100</f>
        <v>10336.400000000001</v>
      </c>
    </row>
    <row r="41" spans="1:5" s="75" customFormat="1" x14ac:dyDescent="0.25">
      <c r="A41" s="168"/>
      <c r="B41" s="158" t="s">
        <v>334</v>
      </c>
      <c r="C41" s="159">
        <f>C8+C30</f>
        <v>73861.5</v>
      </c>
      <c r="D41" s="176">
        <f t="shared" si="0"/>
        <v>7444.8999999999942</v>
      </c>
      <c r="E41" s="159">
        <f>E8+E30</f>
        <v>81306.399999999994</v>
      </c>
    </row>
  </sheetData>
  <mergeCells count="9">
    <mergeCell ref="E5:E6"/>
    <mergeCell ref="A4:E4"/>
    <mergeCell ref="A3:E3"/>
    <mergeCell ref="D2:E2"/>
    <mergeCell ref="D1:E1"/>
    <mergeCell ref="A5:A6"/>
    <mergeCell ref="B5:B6"/>
    <mergeCell ref="C5:C6"/>
    <mergeCell ref="D5:D6"/>
  </mergeCells>
  <pageMargins left="0.7" right="0.7" top="0.75" bottom="0.75" header="0.3" footer="0.3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workbookViewId="0">
      <selection activeCell="F1" sqref="F1:H1"/>
    </sheetView>
  </sheetViews>
  <sheetFormatPr defaultRowHeight="15" x14ac:dyDescent="0.25"/>
  <cols>
    <col min="1" max="1" width="25.28515625" style="71" customWidth="1"/>
    <col min="2" max="2" width="37.85546875" style="71" customWidth="1"/>
    <col min="3" max="5" width="19.42578125" style="71" customWidth="1"/>
    <col min="6" max="6" width="18.7109375" style="71" customWidth="1"/>
    <col min="7" max="7" width="9.140625" style="71"/>
    <col min="8" max="9" width="16.140625" style="71" customWidth="1"/>
    <col min="10" max="16384" width="9.140625" style="71"/>
  </cols>
  <sheetData>
    <row r="1" spans="1:9" ht="54" customHeight="1" x14ac:dyDescent="0.25">
      <c r="F1" s="217" t="s">
        <v>388</v>
      </c>
      <c r="G1" s="217"/>
      <c r="H1" s="217"/>
    </row>
    <row r="2" spans="1:9" ht="76.5" customHeight="1" x14ac:dyDescent="0.25">
      <c r="A2" s="157"/>
      <c r="B2" s="157"/>
      <c r="C2" s="157"/>
      <c r="D2" s="157"/>
      <c r="E2" s="157"/>
      <c r="F2" s="221" t="s">
        <v>335</v>
      </c>
      <c r="G2" s="221"/>
      <c r="H2" s="221"/>
    </row>
    <row r="3" spans="1:9" ht="15.75" x14ac:dyDescent="0.25">
      <c r="A3" s="215" t="s">
        <v>336</v>
      </c>
      <c r="B3" s="215"/>
      <c r="C3" s="215"/>
      <c r="D3" s="215"/>
      <c r="E3" s="215"/>
      <c r="F3" s="215"/>
      <c r="G3" s="215"/>
      <c r="H3" s="215"/>
    </row>
    <row r="4" spans="1:9" x14ac:dyDescent="0.25">
      <c r="A4" s="214" t="s">
        <v>0</v>
      </c>
      <c r="B4" s="214"/>
      <c r="C4" s="214"/>
      <c r="D4" s="214"/>
      <c r="E4" s="214"/>
      <c r="F4" s="214"/>
      <c r="G4" s="214"/>
      <c r="H4" s="214"/>
    </row>
    <row r="5" spans="1:9" x14ac:dyDescent="0.25">
      <c r="A5" s="218" t="s">
        <v>273</v>
      </c>
      <c r="B5" s="218" t="s">
        <v>274</v>
      </c>
      <c r="C5" s="218" t="s">
        <v>256</v>
      </c>
      <c r="D5" s="219" t="s">
        <v>252</v>
      </c>
      <c r="E5" s="219" t="s">
        <v>269</v>
      </c>
      <c r="F5" s="218" t="s">
        <v>257</v>
      </c>
      <c r="G5" s="219" t="s">
        <v>252</v>
      </c>
      <c r="H5" s="219" t="s">
        <v>270</v>
      </c>
    </row>
    <row r="6" spans="1:9" ht="24.75" customHeight="1" x14ac:dyDescent="0.25">
      <c r="A6" s="218"/>
      <c r="B6" s="218"/>
      <c r="C6" s="218"/>
      <c r="D6" s="220"/>
      <c r="E6" s="220"/>
      <c r="F6" s="218"/>
      <c r="G6" s="220"/>
      <c r="H6" s="220"/>
    </row>
    <row r="7" spans="1:9" x14ac:dyDescent="0.25">
      <c r="A7" s="155">
        <v>1</v>
      </c>
      <c r="B7" s="155">
        <v>2</v>
      </c>
      <c r="C7" s="155">
        <v>3</v>
      </c>
      <c r="D7" s="155">
        <v>4</v>
      </c>
      <c r="E7" s="155">
        <v>5</v>
      </c>
      <c r="F7" s="155">
        <v>6</v>
      </c>
      <c r="G7" s="155">
        <v>7</v>
      </c>
      <c r="H7" s="155">
        <v>8</v>
      </c>
      <c r="I7" s="171"/>
    </row>
    <row r="8" spans="1:9" s="75" customFormat="1" ht="25.5" x14ac:dyDescent="0.25">
      <c r="A8" s="158" t="s">
        <v>275</v>
      </c>
      <c r="B8" s="158" t="s">
        <v>276</v>
      </c>
      <c r="C8" s="159">
        <f>C9+C19+C25+C27+C14</f>
        <v>23698.6</v>
      </c>
      <c r="D8" s="159">
        <f>E8-C8</f>
        <v>0</v>
      </c>
      <c r="E8" s="159">
        <f>E9+E19+E25+E27+E14</f>
        <v>23698.6</v>
      </c>
      <c r="F8" s="159">
        <f>F9+F19+F25+F27+F14</f>
        <v>23840.1</v>
      </c>
      <c r="G8" s="199">
        <f>H8-F8</f>
        <v>0</v>
      </c>
      <c r="H8" s="199">
        <f>H9+H19+H25+H27+H14</f>
        <v>23840.1</v>
      </c>
      <c r="I8" s="205"/>
    </row>
    <row r="9" spans="1:9" s="75" customFormat="1" x14ac:dyDescent="0.25">
      <c r="A9" s="158" t="s">
        <v>277</v>
      </c>
      <c r="B9" s="158" t="s">
        <v>278</v>
      </c>
      <c r="C9" s="159">
        <f>C10</f>
        <v>9139.2999999999993</v>
      </c>
      <c r="D9" s="159">
        <f t="shared" ref="D9:D38" si="0">E9-C9</f>
        <v>0</v>
      </c>
      <c r="E9" s="159">
        <f>E10</f>
        <v>9139.2999999999993</v>
      </c>
      <c r="F9" s="159">
        <f>F10</f>
        <v>9141.6</v>
      </c>
      <c r="G9" s="199">
        <f t="shared" ref="G9:G38" si="1">H9-F9</f>
        <v>0</v>
      </c>
      <c r="H9" s="206">
        <f>H10</f>
        <v>9141.6</v>
      </c>
    </row>
    <row r="10" spans="1:9" x14ac:dyDescent="0.25">
      <c r="A10" s="160" t="s">
        <v>337</v>
      </c>
      <c r="B10" s="161" t="s">
        <v>280</v>
      </c>
      <c r="C10" s="162">
        <f>C11+C12+C13</f>
        <v>9139.2999999999993</v>
      </c>
      <c r="D10" s="159">
        <f t="shared" si="0"/>
        <v>0</v>
      </c>
      <c r="E10" s="162">
        <f>E11+E12+E13</f>
        <v>9139.2999999999993</v>
      </c>
      <c r="F10" s="162">
        <f>F11+F12+F13</f>
        <v>9141.6</v>
      </c>
      <c r="G10" s="198">
        <f t="shared" si="1"/>
        <v>0</v>
      </c>
      <c r="H10" s="207">
        <f>H11+H12+H13</f>
        <v>9141.6</v>
      </c>
    </row>
    <row r="11" spans="1:9" ht="89.25" x14ac:dyDescent="0.25">
      <c r="A11" s="160" t="s">
        <v>281</v>
      </c>
      <c r="B11" s="161" t="s">
        <v>338</v>
      </c>
      <c r="C11" s="162">
        <v>8865.2000000000007</v>
      </c>
      <c r="D11" s="159">
        <f t="shared" si="0"/>
        <v>0</v>
      </c>
      <c r="E11" s="162">
        <v>8865.2000000000007</v>
      </c>
      <c r="F11" s="162">
        <v>8865.2000000000007</v>
      </c>
      <c r="G11" s="198">
        <f t="shared" si="1"/>
        <v>0</v>
      </c>
      <c r="H11" s="207">
        <v>8865.2000000000007</v>
      </c>
    </row>
    <row r="12" spans="1:9" ht="140.25" x14ac:dyDescent="0.25">
      <c r="A12" s="160" t="s">
        <v>283</v>
      </c>
      <c r="B12" s="161" t="s">
        <v>284</v>
      </c>
      <c r="C12" s="162">
        <v>200.8</v>
      </c>
      <c r="D12" s="159">
        <f t="shared" si="0"/>
        <v>0</v>
      </c>
      <c r="E12" s="162">
        <v>200.8</v>
      </c>
      <c r="F12" s="162">
        <v>202.8</v>
      </c>
      <c r="G12" s="198">
        <f t="shared" si="1"/>
        <v>0</v>
      </c>
      <c r="H12" s="207">
        <v>202.8</v>
      </c>
    </row>
    <row r="13" spans="1:9" ht="51" x14ac:dyDescent="0.25">
      <c r="A13" s="160" t="s">
        <v>285</v>
      </c>
      <c r="B13" s="161" t="s">
        <v>286</v>
      </c>
      <c r="C13" s="162">
        <v>73.3</v>
      </c>
      <c r="D13" s="159">
        <f t="shared" si="0"/>
        <v>0</v>
      </c>
      <c r="E13" s="162">
        <v>73.3</v>
      </c>
      <c r="F13" s="162">
        <v>73.599999999999994</v>
      </c>
      <c r="G13" s="198">
        <f t="shared" si="1"/>
        <v>0</v>
      </c>
      <c r="H13" s="207">
        <v>73.599999999999994</v>
      </c>
    </row>
    <row r="14" spans="1:9" s="75" customFormat="1" ht="38.25" x14ac:dyDescent="0.25">
      <c r="A14" s="158" t="s">
        <v>287</v>
      </c>
      <c r="B14" s="163" t="s">
        <v>288</v>
      </c>
      <c r="C14" s="159">
        <f>C15+C16+C17+C18</f>
        <v>9281.4</v>
      </c>
      <c r="D14" s="159">
        <f t="shared" si="0"/>
        <v>0</v>
      </c>
      <c r="E14" s="159">
        <f>E15+E16+E17+E18</f>
        <v>9281.4</v>
      </c>
      <c r="F14" s="159">
        <f>F15+F16+F17+F18</f>
        <v>9420.6</v>
      </c>
      <c r="G14" s="199">
        <f t="shared" si="1"/>
        <v>0</v>
      </c>
      <c r="H14" s="206">
        <f>H15+H16+H17+H18</f>
        <v>9420.6</v>
      </c>
    </row>
    <row r="15" spans="1:9" ht="89.25" x14ac:dyDescent="0.25">
      <c r="A15" s="160" t="s">
        <v>289</v>
      </c>
      <c r="B15" s="161" t="s">
        <v>290</v>
      </c>
      <c r="C15" s="162">
        <v>4060.4</v>
      </c>
      <c r="D15" s="159">
        <f t="shared" si="0"/>
        <v>0</v>
      </c>
      <c r="E15" s="162">
        <v>4060.4</v>
      </c>
      <c r="F15" s="162">
        <v>4121.3</v>
      </c>
      <c r="G15" s="198">
        <f t="shared" si="1"/>
        <v>0</v>
      </c>
      <c r="H15" s="207">
        <v>4121.3</v>
      </c>
    </row>
    <row r="16" spans="1:9" ht="102" x14ac:dyDescent="0.25">
      <c r="A16" s="160" t="s">
        <v>291</v>
      </c>
      <c r="B16" s="161" t="s">
        <v>292</v>
      </c>
      <c r="C16" s="162">
        <v>24.6</v>
      </c>
      <c r="D16" s="159">
        <f t="shared" si="0"/>
        <v>0</v>
      </c>
      <c r="E16" s="162">
        <v>24.6</v>
      </c>
      <c r="F16" s="162">
        <v>24.9</v>
      </c>
      <c r="G16" s="198">
        <f t="shared" si="1"/>
        <v>0</v>
      </c>
      <c r="H16" s="207">
        <v>24.9</v>
      </c>
    </row>
    <row r="17" spans="1:8" ht="89.25" x14ac:dyDescent="0.25">
      <c r="A17" s="160" t="s">
        <v>293</v>
      </c>
      <c r="B17" s="161" t="s">
        <v>294</v>
      </c>
      <c r="C17" s="162">
        <v>5757.9</v>
      </c>
      <c r="D17" s="159">
        <f t="shared" si="0"/>
        <v>0</v>
      </c>
      <c r="E17" s="162">
        <v>5757.9</v>
      </c>
      <c r="F17" s="162">
        <v>5844.3</v>
      </c>
      <c r="G17" s="198">
        <f t="shared" si="1"/>
        <v>0</v>
      </c>
      <c r="H17" s="207">
        <v>5844.3</v>
      </c>
    </row>
    <row r="18" spans="1:8" ht="88.5" customHeight="1" x14ac:dyDescent="0.25">
      <c r="A18" s="160" t="s">
        <v>295</v>
      </c>
      <c r="B18" s="164" t="s">
        <v>296</v>
      </c>
      <c r="C18" s="162">
        <v>-561.5</v>
      </c>
      <c r="D18" s="159">
        <f t="shared" si="0"/>
        <v>0</v>
      </c>
      <c r="E18" s="162">
        <v>-561.5</v>
      </c>
      <c r="F18" s="162">
        <v>-569.9</v>
      </c>
      <c r="G18" s="198">
        <f t="shared" si="1"/>
        <v>0</v>
      </c>
      <c r="H18" s="207">
        <v>-569.9</v>
      </c>
    </row>
    <row r="19" spans="1:8" s="75" customFormat="1" x14ac:dyDescent="0.25">
      <c r="A19" s="158" t="s">
        <v>297</v>
      </c>
      <c r="B19" s="158" t="s">
        <v>298</v>
      </c>
      <c r="C19" s="159">
        <f>C20+C23+C24+C21+C22</f>
        <v>2845</v>
      </c>
      <c r="D19" s="159">
        <f t="shared" si="0"/>
        <v>0</v>
      </c>
      <c r="E19" s="159">
        <f>E20+E23+E24+E21+E22</f>
        <v>2845</v>
      </c>
      <c r="F19" s="159">
        <f>F20+F23+F24+F21+F22</f>
        <v>2845</v>
      </c>
      <c r="G19" s="199">
        <f t="shared" si="1"/>
        <v>0</v>
      </c>
      <c r="H19" s="206">
        <f>H20+H23+H24+H21+H22</f>
        <v>2845</v>
      </c>
    </row>
    <row r="20" spans="1:8" ht="63.75" x14ac:dyDescent="0.25">
      <c r="A20" s="160" t="s">
        <v>299</v>
      </c>
      <c r="B20" s="161" t="s">
        <v>300</v>
      </c>
      <c r="C20" s="162">
        <v>530</v>
      </c>
      <c r="D20" s="159">
        <f t="shared" si="0"/>
        <v>0</v>
      </c>
      <c r="E20" s="162">
        <v>530</v>
      </c>
      <c r="F20" s="162">
        <v>530</v>
      </c>
      <c r="G20" s="198">
        <f t="shared" si="1"/>
        <v>0</v>
      </c>
      <c r="H20" s="207">
        <v>530</v>
      </c>
    </row>
    <row r="21" spans="1:8" x14ac:dyDescent="0.25">
      <c r="A21" s="160" t="s">
        <v>301</v>
      </c>
      <c r="B21" s="161" t="s">
        <v>302</v>
      </c>
      <c r="C21" s="162">
        <v>45</v>
      </c>
      <c r="D21" s="159">
        <f t="shared" si="0"/>
        <v>0</v>
      </c>
      <c r="E21" s="162">
        <v>45</v>
      </c>
      <c r="F21" s="162">
        <v>45</v>
      </c>
      <c r="G21" s="198">
        <f t="shared" si="1"/>
        <v>0</v>
      </c>
      <c r="H21" s="207">
        <v>45</v>
      </c>
    </row>
    <row r="22" spans="1:8" x14ac:dyDescent="0.25">
      <c r="A22" s="160" t="s">
        <v>303</v>
      </c>
      <c r="B22" s="161" t="s">
        <v>304</v>
      </c>
      <c r="C22" s="162">
        <v>80</v>
      </c>
      <c r="D22" s="159">
        <f t="shared" si="0"/>
        <v>0</v>
      </c>
      <c r="E22" s="162">
        <v>80</v>
      </c>
      <c r="F22" s="162">
        <v>80</v>
      </c>
      <c r="G22" s="198">
        <f t="shared" si="1"/>
        <v>0</v>
      </c>
      <c r="H22" s="207">
        <v>80</v>
      </c>
    </row>
    <row r="23" spans="1:8" ht="51" x14ac:dyDescent="0.25">
      <c r="A23" s="160" t="s">
        <v>305</v>
      </c>
      <c r="B23" s="161" t="s">
        <v>306</v>
      </c>
      <c r="C23" s="162">
        <v>2100</v>
      </c>
      <c r="D23" s="159">
        <f t="shared" si="0"/>
        <v>0</v>
      </c>
      <c r="E23" s="162">
        <v>2100</v>
      </c>
      <c r="F23" s="162">
        <v>2100</v>
      </c>
      <c r="G23" s="198">
        <f t="shared" si="1"/>
        <v>0</v>
      </c>
      <c r="H23" s="207">
        <v>2100</v>
      </c>
    </row>
    <row r="24" spans="1:8" ht="51" x14ac:dyDescent="0.25">
      <c r="A24" s="160" t="s">
        <v>307</v>
      </c>
      <c r="B24" s="161" t="s">
        <v>308</v>
      </c>
      <c r="C24" s="162">
        <v>90</v>
      </c>
      <c r="D24" s="159">
        <f t="shared" si="0"/>
        <v>0</v>
      </c>
      <c r="E24" s="162">
        <v>90</v>
      </c>
      <c r="F24" s="162">
        <v>90</v>
      </c>
      <c r="G24" s="198">
        <f t="shared" si="1"/>
        <v>0</v>
      </c>
      <c r="H24" s="207">
        <v>90</v>
      </c>
    </row>
    <row r="25" spans="1:8" s="75" customFormat="1" x14ac:dyDescent="0.25">
      <c r="A25" s="158" t="s">
        <v>309</v>
      </c>
      <c r="B25" s="158" t="s">
        <v>310</v>
      </c>
      <c r="C25" s="159">
        <f>C26</f>
        <v>10</v>
      </c>
      <c r="D25" s="159">
        <f t="shared" si="0"/>
        <v>0</v>
      </c>
      <c r="E25" s="159">
        <f>E26</f>
        <v>10</v>
      </c>
      <c r="F25" s="159">
        <f>F26</f>
        <v>10</v>
      </c>
      <c r="G25" s="199">
        <f t="shared" si="1"/>
        <v>0</v>
      </c>
      <c r="H25" s="206">
        <f>H26</f>
        <v>10</v>
      </c>
    </row>
    <row r="26" spans="1:8" ht="89.25" x14ac:dyDescent="0.25">
      <c r="A26" s="160" t="s">
        <v>311</v>
      </c>
      <c r="B26" s="160" t="s">
        <v>312</v>
      </c>
      <c r="C26" s="162">
        <v>10</v>
      </c>
      <c r="D26" s="159">
        <f t="shared" si="0"/>
        <v>0</v>
      </c>
      <c r="E26" s="162">
        <v>10</v>
      </c>
      <c r="F26" s="162">
        <v>10</v>
      </c>
      <c r="G26" s="198">
        <f t="shared" si="1"/>
        <v>0</v>
      </c>
      <c r="H26" s="207">
        <v>10</v>
      </c>
    </row>
    <row r="27" spans="1:8" s="75" customFormat="1" ht="38.25" x14ac:dyDescent="0.25">
      <c r="A27" s="158" t="s">
        <v>313</v>
      </c>
      <c r="B27" s="163" t="s">
        <v>314</v>
      </c>
      <c r="C27" s="159">
        <f>C28+C29</f>
        <v>2422.9</v>
      </c>
      <c r="D27" s="159">
        <f t="shared" si="0"/>
        <v>0</v>
      </c>
      <c r="E27" s="159">
        <f>E28+E29</f>
        <v>2422.9</v>
      </c>
      <c r="F27" s="159">
        <f>F28+F29</f>
        <v>2422.9</v>
      </c>
      <c r="G27" s="199">
        <f t="shared" si="1"/>
        <v>0</v>
      </c>
      <c r="H27" s="206">
        <f>H28+H29</f>
        <v>2422.9</v>
      </c>
    </row>
    <row r="28" spans="1:8" ht="76.5" x14ac:dyDescent="0.25">
      <c r="A28" s="160" t="s">
        <v>315</v>
      </c>
      <c r="B28" s="164" t="s">
        <v>316</v>
      </c>
      <c r="C28" s="162">
        <v>410.1</v>
      </c>
      <c r="D28" s="159">
        <f t="shared" si="0"/>
        <v>0</v>
      </c>
      <c r="E28" s="162">
        <v>410.1</v>
      </c>
      <c r="F28" s="162">
        <v>410.1</v>
      </c>
      <c r="G28" s="198">
        <f t="shared" si="1"/>
        <v>0</v>
      </c>
      <c r="H28" s="207">
        <v>410.1</v>
      </c>
    </row>
    <row r="29" spans="1:8" ht="89.25" x14ac:dyDescent="0.25">
      <c r="A29" s="160" t="s">
        <v>317</v>
      </c>
      <c r="B29" s="165" t="s">
        <v>318</v>
      </c>
      <c r="C29" s="162">
        <v>2012.8</v>
      </c>
      <c r="D29" s="159">
        <f t="shared" si="0"/>
        <v>0</v>
      </c>
      <c r="E29" s="162">
        <v>2012.8</v>
      </c>
      <c r="F29" s="162">
        <v>2012.8</v>
      </c>
      <c r="G29" s="198">
        <f t="shared" si="1"/>
        <v>0</v>
      </c>
      <c r="H29" s="207">
        <v>2012.8</v>
      </c>
    </row>
    <row r="30" spans="1:8" s="75" customFormat="1" x14ac:dyDescent="0.25">
      <c r="A30" s="158" t="s">
        <v>319</v>
      </c>
      <c r="B30" s="158" t="s">
        <v>320</v>
      </c>
      <c r="C30" s="159">
        <f>C31+C33+C36</f>
        <v>52702.5</v>
      </c>
      <c r="D30" s="159">
        <f t="shared" si="0"/>
        <v>20728.899999999994</v>
      </c>
      <c r="E30" s="159">
        <f>E31+E33+E36</f>
        <v>73431.399999999994</v>
      </c>
      <c r="F30" s="159">
        <f>F31+F33+F36</f>
        <v>48987.7</v>
      </c>
      <c r="G30" s="199">
        <f t="shared" si="1"/>
        <v>2500</v>
      </c>
      <c r="H30" s="206">
        <f>H31+H33+H36</f>
        <v>51487.7</v>
      </c>
    </row>
    <row r="31" spans="1:8" s="75" customFormat="1" ht="25.5" x14ac:dyDescent="0.25">
      <c r="A31" s="158" t="s">
        <v>321</v>
      </c>
      <c r="B31" s="158" t="s">
        <v>322</v>
      </c>
      <c r="C31" s="159">
        <f>C32</f>
        <v>46742.9</v>
      </c>
      <c r="D31" s="159">
        <f t="shared" si="0"/>
        <v>0</v>
      </c>
      <c r="E31" s="159">
        <f>E32</f>
        <v>46742.9</v>
      </c>
      <c r="F31" s="159">
        <f>F32</f>
        <v>47471.6</v>
      </c>
      <c r="G31" s="199">
        <f t="shared" si="1"/>
        <v>0</v>
      </c>
      <c r="H31" s="206">
        <f>H32</f>
        <v>47471.6</v>
      </c>
    </row>
    <row r="32" spans="1:8" ht="38.25" x14ac:dyDescent="0.25">
      <c r="A32" s="160" t="s">
        <v>323</v>
      </c>
      <c r="B32" s="166" t="s">
        <v>324</v>
      </c>
      <c r="C32" s="162">
        <v>46742.9</v>
      </c>
      <c r="D32" s="159">
        <f t="shared" si="0"/>
        <v>0</v>
      </c>
      <c r="E32" s="162">
        <v>46742.9</v>
      </c>
      <c r="F32" s="162">
        <v>47471.6</v>
      </c>
      <c r="G32" s="198">
        <f t="shared" si="1"/>
        <v>0</v>
      </c>
      <c r="H32" s="207">
        <v>47471.6</v>
      </c>
    </row>
    <row r="33" spans="1:8" s="75" customFormat="1" ht="25.5" x14ac:dyDescent="0.25">
      <c r="A33" s="158" t="s">
        <v>325</v>
      </c>
      <c r="B33" s="158" t="s">
        <v>326</v>
      </c>
      <c r="C33" s="159">
        <f>C35+C34</f>
        <v>683.5</v>
      </c>
      <c r="D33" s="159">
        <f t="shared" si="0"/>
        <v>0</v>
      </c>
      <c r="E33" s="159">
        <f>E35+E34</f>
        <v>683.5</v>
      </c>
      <c r="F33" s="159">
        <f>F35+F34</f>
        <v>706.1</v>
      </c>
      <c r="G33" s="199">
        <f t="shared" si="1"/>
        <v>0</v>
      </c>
      <c r="H33" s="206">
        <f>H35+H34</f>
        <v>706.1</v>
      </c>
    </row>
    <row r="34" spans="1:8" ht="63.75" x14ac:dyDescent="0.25">
      <c r="A34" s="160" t="s">
        <v>327</v>
      </c>
      <c r="B34" s="166" t="s">
        <v>328</v>
      </c>
      <c r="C34" s="162">
        <v>622.5</v>
      </c>
      <c r="D34" s="159">
        <f t="shared" si="0"/>
        <v>0</v>
      </c>
      <c r="E34" s="162">
        <v>622.5</v>
      </c>
      <c r="F34" s="162">
        <v>645.1</v>
      </c>
      <c r="G34" s="198">
        <f t="shared" si="1"/>
        <v>0</v>
      </c>
      <c r="H34" s="207">
        <v>645.1</v>
      </c>
    </row>
    <row r="35" spans="1:8" ht="38.25" x14ac:dyDescent="0.25">
      <c r="A35" s="160" t="s">
        <v>329</v>
      </c>
      <c r="B35" s="166" t="s">
        <v>330</v>
      </c>
      <c r="C35" s="162">
        <v>61</v>
      </c>
      <c r="D35" s="159">
        <f t="shared" si="0"/>
        <v>0</v>
      </c>
      <c r="E35" s="162">
        <v>61</v>
      </c>
      <c r="F35" s="162">
        <v>61</v>
      </c>
      <c r="G35" s="198">
        <f t="shared" si="1"/>
        <v>0</v>
      </c>
      <c r="H35" s="207">
        <v>61</v>
      </c>
    </row>
    <row r="36" spans="1:8" s="75" customFormat="1" x14ac:dyDescent="0.25">
      <c r="A36" s="158" t="s">
        <v>331</v>
      </c>
      <c r="B36" s="158" t="s">
        <v>61</v>
      </c>
      <c r="C36" s="159">
        <f>C37</f>
        <v>5276.1</v>
      </c>
      <c r="D36" s="159">
        <f t="shared" si="0"/>
        <v>20728.900000000001</v>
      </c>
      <c r="E36" s="159">
        <f>E37</f>
        <v>26005</v>
      </c>
      <c r="F36" s="159">
        <f>F37</f>
        <v>810</v>
      </c>
      <c r="G36" s="199">
        <f t="shared" si="1"/>
        <v>2500</v>
      </c>
      <c r="H36" s="206">
        <f>H37</f>
        <v>3310</v>
      </c>
    </row>
    <row r="37" spans="1:8" ht="30.75" customHeight="1" x14ac:dyDescent="0.25">
      <c r="A37" s="160" t="s">
        <v>332</v>
      </c>
      <c r="B37" s="167" t="s">
        <v>333</v>
      </c>
      <c r="C37" s="162">
        <v>5276.1</v>
      </c>
      <c r="D37" s="159">
        <f t="shared" si="0"/>
        <v>20728.900000000001</v>
      </c>
      <c r="E37" s="162">
        <f>5276.1-4361.1+10036+15054</f>
        <v>26005</v>
      </c>
      <c r="F37" s="162">
        <v>810</v>
      </c>
      <c r="G37" s="198">
        <f t="shared" si="1"/>
        <v>2500</v>
      </c>
      <c r="H37" s="207">
        <f>810+2500</f>
        <v>3310</v>
      </c>
    </row>
    <row r="38" spans="1:8" s="75" customFormat="1" x14ac:dyDescent="0.25">
      <c r="A38" s="168"/>
      <c r="B38" s="158" t="s">
        <v>334</v>
      </c>
      <c r="C38" s="159">
        <f>C8+C30</f>
        <v>76401.100000000006</v>
      </c>
      <c r="D38" s="159">
        <f t="shared" si="0"/>
        <v>20728.899999999994</v>
      </c>
      <c r="E38" s="159">
        <f>E8+E30</f>
        <v>97130</v>
      </c>
      <c r="F38" s="159">
        <f>F8+F30</f>
        <v>72827.799999999988</v>
      </c>
      <c r="G38" s="199">
        <f t="shared" si="1"/>
        <v>2500</v>
      </c>
      <c r="H38" s="206">
        <f>H8+H30</f>
        <v>75327.799999999988</v>
      </c>
    </row>
    <row r="40" spans="1:8" x14ac:dyDescent="0.25">
      <c r="C40" s="178"/>
      <c r="D40" s="178"/>
      <c r="E40" s="178"/>
      <c r="F40" s="178"/>
    </row>
  </sheetData>
  <mergeCells count="12">
    <mergeCell ref="F1:H1"/>
    <mergeCell ref="A5:A6"/>
    <mergeCell ref="B5:B6"/>
    <mergeCell ref="C5:C6"/>
    <mergeCell ref="F5:F6"/>
    <mergeCell ref="D5:D6"/>
    <mergeCell ref="E5:E6"/>
    <mergeCell ref="G5:G6"/>
    <mergeCell ref="H5:H6"/>
    <mergeCell ref="F2:H2"/>
    <mergeCell ref="A3:H3"/>
    <mergeCell ref="A4:H4"/>
  </mergeCells>
  <pageMargins left="0.7" right="0.7" top="0.75" bottom="0.75" header="0.3" footer="0.3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6"/>
  <sheetViews>
    <sheetView zoomScale="110" zoomScaleNormal="110" workbookViewId="0">
      <selection activeCell="E1" sqref="E1:K1"/>
    </sheetView>
  </sheetViews>
  <sheetFormatPr defaultRowHeight="15" x14ac:dyDescent="0.25"/>
  <cols>
    <col min="1" max="1" width="44.140625" style="132" customWidth="1"/>
    <col min="2" max="2" width="4.140625" style="133" customWidth="1"/>
    <col min="3" max="3" width="5" style="133" customWidth="1"/>
    <col min="4" max="4" width="4.85546875" style="133" customWidth="1"/>
    <col min="5" max="5" width="3.5703125" style="133" bestFit="1" customWidth="1"/>
    <col min="6" max="6" width="6.5703125" style="133" customWidth="1"/>
    <col min="7" max="7" width="6" style="133" customWidth="1"/>
    <col min="8" max="8" width="10.42578125" style="132" customWidth="1"/>
    <col min="9" max="9" width="14.140625" style="132" customWidth="1"/>
    <col min="10" max="10" width="9.140625" style="132"/>
    <col min="11" max="11" width="17.42578125" style="132" customWidth="1"/>
    <col min="12" max="16384" width="9.140625" style="132"/>
  </cols>
  <sheetData>
    <row r="1" spans="1:11 16384:16384" ht="42" customHeight="1" x14ac:dyDescent="0.25">
      <c r="E1" s="223" t="s">
        <v>389</v>
      </c>
      <c r="F1" s="223"/>
      <c r="G1" s="223"/>
      <c r="H1" s="223"/>
      <c r="I1" s="223"/>
      <c r="J1" s="223"/>
      <c r="K1" s="223"/>
    </row>
    <row r="2" spans="1:11 16384:16384" ht="44.25" customHeight="1" x14ac:dyDescent="0.25">
      <c r="A2" s="227"/>
      <c r="B2" s="80" t="s">
        <v>36</v>
      </c>
      <c r="E2" s="224" t="s">
        <v>248</v>
      </c>
      <c r="F2" s="224"/>
      <c r="G2" s="224"/>
      <c r="H2" s="224"/>
      <c r="I2" s="224"/>
      <c r="J2" s="224"/>
      <c r="K2" s="224"/>
    </row>
    <row r="3" spans="1:11 16384:16384" x14ac:dyDescent="0.25">
      <c r="A3" s="227"/>
      <c r="B3" s="81"/>
      <c r="E3" s="224"/>
      <c r="F3" s="224"/>
      <c r="G3" s="224"/>
      <c r="H3" s="224"/>
      <c r="I3" s="224"/>
      <c r="J3" s="224"/>
      <c r="K3" s="224"/>
    </row>
    <row r="4" spans="1:11 16384:16384" ht="84.75" customHeight="1" x14ac:dyDescent="0.25">
      <c r="A4" s="225" t="s">
        <v>228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1:11 16384:16384" x14ac:dyDescent="0.25">
      <c r="A5" s="226" t="s">
        <v>0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</row>
    <row r="6" spans="1:11 16384:16384" ht="24.75" customHeight="1" x14ac:dyDescent="0.25">
      <c r="A6" s="228" t="s">
        <v>2</v>
      </c>
      <c r="B6" s="231" t="s">
        <v>3</v>
      </c>
      <c r="C6" s="231" t="s">
        <v>4</v>
      </c>
      <c r="D6" s="232" t="s">
        <v>5</v>
      </c>
      <c r="E6" s="232"/>
      <c r="F6" s="232"/>
      <c r="G6" s="232"/>
      <c r="H6" s="233" t="s">
        <v>6</v>
      </c>
      <c r="I6" s="229" t="s">
        <v>217</v>
      </c>
      <c r="J6" s="222" t="s">
        <v>252</v>
      </c>
      <c r="K6" s="222" t="s">
        <v>368</v>
      </c>
    </row>
    <row r="7" spans="1:11 16384:16384" ht="24" customHeight="1" x14ac:dyDescent="0.25">
      <c r="A7" s="228"/>
      <c r="B7" s="231"/>
      <c r="C7" s="231"/>
      <c r="D7" s="210" t="s">
        <v>7</v>
      </c>
      <c r="E7" s="210" t="s">
        <v>8</v>
      </c>
      <c r="F7" s="210" t="s">
        <v>145</v>
      </c>
      <c r="G7" s="210" t="s">
        <v>9</v>
      </c>
      <c r="H7" s="234"/>
      <c r="I7" s="230"/>
      <c r="J7" s="222"/>
      <c r="K7" s="222"/>
    </row>
    <row r="8" spans="1:11 16384:16384" x14ac:dyDescent="0.25">
      <c r="A8" s="22">
        <v>1</v>
      </c>
      <c r="B8" s="22">
        <v>2</v>
      </c>
      <c r="C8" s="22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 t="s">
        <v>150</v>
      </c>
      <c r="J8" s="8" t="s">
        <v>123</v>
      </c>
      <c r="K8" s="8" t="s">
        <v>119</v>
      </c>
      <c r="XFD8" s="132">
        <f>SUM(A8:XFC8)</f>
        <v>36</v>
      </c>
    </row>
    <row r="9" spans="1:11 16384:16384" s="136" customFormat="1" x14ac:dyDescent="0.25">
      <c r="A9" s="82" t="s">
        <v>10</v>
      </c>
      <c r="B9" s="24" t="s">
        <v>38</v>
      </c>
      <c r="C9" s="24" t="s">
        <v>39</v>
      </c>
      <c r="D9" s="24" t="s">
        <v>39</v>
      </c>
      <c r="E9" s="24" t="s">
        <v>42</v>
      </c>
      <c r="F9" s="24" t="s">
        <v>39</v>
      </c>
      <c r="G9" s="24" t="s">
        <v>112</v>
      </c>
      <c r="H9" s="24" t="s">
        <v>40</v>
      </c>
      <c r="I9" s="65">
        <f>I10+I16+I43+I49+I26+I37</f>
        <v>41713.700000000004</v>
      </c>
      <c r="J9" s="65">
        <f>K9-I9</f>
        <v>-642.30000000000291</v>
      </c>
      <c r="K9" s="65">
        <f>K10+K16+K43+K49+K26+K37</f>
        <v>41071.4</v>
      </c>
    </row>
    <row r="10" spans="1:11 16384:16384" s="136" customFormat="1" ht="40.5" x14ac:dyDescent="0.25">
      <c r="A10" s="85" t="s">
        <v>11</v>
      </c>
      <c r="B10" s="24" t="s">
        <v>38</v>
      </c>
      <c r="C10" s="24" t="s">
        <v>41</v>
      </c>
      <c r="D10" s="24" t="s">
        <v>39</v>
      </c>
      <c r="E10" s="24" t="s">
        <v>42</v>
      </c>
      <c r="F10" s="24" t="s">
        <v>39</v>
      </c>
      <c r="G10" s="24" t="s">
        <v>112</v>
      </c>
      <c r="H10" s="24" t="s">
        <v>40</v>
      </c>
      <c r="I10" s="65">
        <f>I11</f>
        <v>2038.8</v>
      </c>
      <c r="J10" s="65">
        <f t="shared" ref="J10:J73" si="0">K10-I10</f>
        <v>0</v>
      </c>
      <c r="K10" s="65">
        <f>K11</f>
        <v>2038.8</v>
      </c>
    </row>
    <row r="11" spans="1:11 16384:16384" ht="39" x14ac:dyDescent="0.25">
      <c r="A11" s="16" t="s">
        <v>184</v>
      </c>
      <c r="B11" s="7" t="s">
        <v>38</v>
      </c>
      <c r="C11" s="7" t="s">
        <v>41</v>
      </c>
      <c r="D11" s="7" t="s">
        <v>185</v>
      </c>
      <c r="E11" s="7" t="s">
        <v>42</v>
      </c>
      <c r="F11" s="7" t="s">
        <v>39</v>
      </c>
      <c r="G11" s="7" t="s">
        <v>112</v>
      </c>
      <c r="H11" s="7" t="s">
        <v>40</v>
      </c>
      <c r="I11" s="67">
        <f>I12</f>
        <v>2038.8</v>
      </c>
      <c r="J11" s="67">
        <f t="shared" si="0"/>
        <v>0</v>
      </c>
      <c r="K11" s="67">
        <f>K12</f>
        <v>2038.8</v>
      </c>
    </row>
    <row r="12" spans="1:11 16384:16384" ht="39" x14ac:dyDescent="0.25">
      <c r="A12" s="16" t="s">
        <v>156</v>
      </c>
      <c r="B12" s="7" t="s">
        <v>38</v>
      </c>
      <c r="C12" s="7" t="s">
        <v>41</v>
      </c>
      <c r="D12" s="7" t="s">
        <v>185</v>
      </c>
      <c r="E12" s="7" t="s">
        <v>42</v>
      </c>
      <c r="F12" s="7" t="s">
        <v>43</v>
      </c>
      <c r="G12" s="7" t="s">
        <v>112</v>
      </c>
      <c r="H12" s="7" t="s">
        <v>40</v>
      </c>
      <c r="I12" s="67">
        <f t="shared" ref="I12:K12" si="1">I13</f>
        <v>2038.8</v>
      </c>
      <c r="J12" s="67">
        <f t="shared" si="0"/>
        <v>0</v>
      </c>
      <c r="K12" s="67">
        <f t="shared" si="1"/>
        <v>2038.8</v>
      </c>
    </row>
    <row r="13" spans="1:11 16384:16384" ht="25.5" x14ac:dyDescent="0.25">
      <c r="A13" s="27" t="s">
        <v>220</v>
      </c>
      <c r="B13" s="7" t="s">
        <v>38</v>
      </c>
      <c r="C13" s="7" t="s">
        <v>41</v>
      </c>
      <c r="D13" s="7" t="s">
        <v>185</v>
      </c>
      <c r="E13" s="7" t="s">
        <v>42</v>
      </c>
      <c r="F13" s="7" t="s">
        <v>43</v>
      </c>
      <c r="G13" s="7" t="s">
        <v>113</v>
      </c>
      <c r="H13" s="7" t="s">
        <v>40</v>
      </c>
      <c r="I13" s="67">
        <f>I14</f>
        <v>2038.8</v>
      </c>
      <c r="J13" s="67">
        <f t="shared" si="0"/>
        <v>0</v>
      </c>
      <c r="K13" s="67">
        <f>K14</f>
        <v>2038.8</v>
      </c>
    </row>
    <row r="14" spans="1:11 16384:16384" ht="63.75" x14ac:dyDescent="0.25">
      <c r="A14" s="27" t="s">
        <v>146</v>
      </c>
      <c r="B14" s="7" t="s">
        <v>38</v>
      </c>
      <c r="C14" s="7" t="s">
        <v>41</v>
      </c>
      <c r="D14" s="7" t="s">
        <v>185</v>
      </c>
      <c r="E14" s="7" t="s">
        <v>42</v>
      </c>
      <c r="F14" s="7" t="s">
        <v>43</v>
      </c>
      <c r="G14" s="7" t="s">
        <v>113</v>
      </c>
      <c r="H14" s="7" t="s">
        <v>104</v>
      </c>
      <c r="I14" s="67">
        <f>I15</f>
        <v>2038.8</v>
      </c>
      <c r="J14" s="67">
        <f t="shared" si="0"/>
        <v>0</v>
      </c>
      <c r="K14" s="67">
        <f>K15</f>
        <v>2038.8</v>
      </c>
    </row>
    <row r="15" spans="1:11 16384:16384" ht="25.5" x14ac:dyDescent="0.25">
      <c r="A15" s="27" t="s">
        <v>114</v>
      </c>
      <c r="B15" s="7" t="s">
        <v>38</v>
      </c>
      <c r="C15" s="7" t="s">
        <v>41</v>
      </c>
      <c r="D15" s="7" t="s">
        <v>185</v>
      </c>
      <c r="E15" s="7" t="s">
        <v>42</v>
      </c>
      <c r="F15" s="7" t="s">
        <v>43</v>
      </c>
      <c r="G15" s="7" t="s">
        <v>113</v>
      </c>
      <c r="H15" s="7" t="s">
        <v>115</v>
      </c>
      <c r="I15" s="67">
        <v>2038.8</v>
      </c>
      <c r="J15" s="67">
        <f t="shared" si="0"/>
        <v>0</v>
      </c>
      <c r="K15" s="67">
        <v>2038.8</v>
      </c>
    </row>
    <row r="16" spans="1:11 16384:16384" s="136" customFormat="1" ht="54" x14ac:dyDescent="0.25">
      <c r="A16" s="95" t="s">
        <v>12</v>
      </c>
      <c r="B16" s="24" t="s">
        <v>38</v>
      </c>
      <c r="C16" s="24" t="s">
        <v>43</v>
      </c>
      <c r="D16" s="24" t="s">
        <v>39</v>
      </c>
      <c r="E16" s="24" t="s">
        <v>42</v>
      </c>
      <c r="F16" s="24" t="s">
        <v>39</v>
      </c>
      <c r="G16" s="24" t="s">
        <v>112</v>
      </c>
      <c r="H16" s="24" t="s">
        <v>40</v>
      </c>
      <c r="I16" s="65">
        <f>I17</f>
        <v>22271.5</v>
      </c>
      <c r="J16" s="65">
        <f t="shared" si="0"/>
        <v>0</v>
      </c>
      <c r="K16" s="65">
        <f>K17</f>
        <v>22271.5</v>
      </c>
    </row>
    <row r="17" spans="1:11" ht="39" x14ac:dyDescent="0.25">
      <c r="A17" s="16" t="s">
        <v>184</v>
      </c>
      <c r="B17" s="7" t="s">
        <v>38</v>
      </c>
      <c r="C17" s="7" t="s">
        <v>43</v>
      </c>
      <c r="D17" s="7" t="s">
        <v>185</v>
      </c>
      <c r="E17" s="7" t="s">
        <v>42</v>
      </c>
      <c r="F17" s="7" t="s">
        <v>39</v>
      </c>
      <c r="G17" s="7" t="s">
        <v>112</v>
      </c>
      <c r="H17" s="7" t="s">
        <v>40</v>
      </c>
      <c r="I17" s="67">
        <f>I18</f>
        <v>22271.5</v>
      </c>
      <c r="J17" s="67">
        <f t="shared" si="0"/>
        <v>0</v>
      </c>
      <c r="K17" s="67">
        <f>K18</f>
        <v>22271.5</v>
      </c>
    </row>
    <row r="18" spans="1:11" ht="39" x14ac:dyDescent="0.25">
      <c r="A18" s="16" t="s">
        <v>157</v>
      </c>
      <c r="B18" s="7" t="s">
        <v>38</v>
      </c>
      <c r="C18" s="7" t="s">
        <v>43</v>
      </c>
      <c r="D18" s="7" t="s">
        <v>185</v>
      </c>
      <c r="E18" s="7" t="s">
        <v>42</v>
      </c>
      <c r="F18" s="7" t="s">
        <v>38</v>
      </c>
      <c r="G18" s="7" t="s">
        <v>112</v>
      </c>
      <c r="H18" s="7" t="s">
        <v>40</v>
      </c>
      <c r="I18" s="67">
        <f>I19</f>
        <v>22271.5</v>
      </c>
      <c r="J18" s="67">
        <f t="shared" si="0"/>
        <v>0</v>
      </c>
      <c r="K18" s="67">
        <f>K19</f>
        <v>22271.5</v>
      </c>
    </row>
    <row r="19" spans="1:11" ht="26.25" x14ac:dyDescent="0.25">
      <c r="A19" s="59" t="s">
        <v>116</v>
      </c>
      <c r="B19" s="7" t="s">
        <v>38</v>
      </c>
      <c r="C19" s="7" t="s">
        <v>43</v>
      </c>
      <c r="D19" s="7" t="s">
        <v>185</v>
      </c>
      <c r="E19" s="7" t="s">
        <v>42</v>
      </c>
      <c r="F19" s="7" t="s">
        <v>38</v>
      </c>
      <c r="G19" s="7" t="s">
        <v>117</v>
      </c>
      <c r="H19" s="7" t="s">
        <v>40</v>
      </c>
      <c r="I19" s="67">
        <f>I20+I22+I24</f>
        <v>22271.5</v>
      </c>
      <c r="J19" s="67">
        <f t="shared" si="0"/>
        <v>0</v>
      </c>
      <c r="K19" s="67">
        <f>K20+K22+K24</f>
        <v>22271.5</v>
      </c>
    </row>
    <row r="20" spans="1:11" ht="63.75" x14ac:dyDescent="0.25">
      <c r="A20" s="27" t="s">
        <v>146</v>
      </c>
      <c r="B20" s="7" t="s">
        <v>38</v>
      </c>
      <c r="C20" s="7" t="s">
        <v>43</v>
      </c>
      <c r="D20" s="7" t="s">
        <v>185</v>
      </c>
      <c r="E20" s="7" t="s">
        <v>42</v>
      </c>
      <c r="F20" s="7" t="s">
        <v>38</v>
      </c>
      <c r="G20" s="7" t="s">
        <v>117</v>
      </c>
      <c r="H20" s="7" t="s">
        <v>104</v>
      </c>
      <c r="I20" s="67">
        <f>I21</f>
        <v>22131.9</v>
      </c>
      <c r="J20" s="67">
        <f t="shared" si="0"/>
        <v>0</v>
      </c>
      <c r="K20" s="67">
        <f>K21</f>
        <v>22131.9</v>
      </c>
    </row>
    <row r="21" spans="1:11" ht="25.5" x14ac:dyDescent="0.25">
      <c r="A21" s="27" t="s">
        <v>114</v>
      </c>
      <c r="B21" s="7" t="s">
        <v>38</v>
      </c>
      <c r="C21" s="7" t="s">
        <v>43</v>
      </c>
      <c r="D21" s="7" t="s">
        <v>185</v>
      </c>
      <c r="E21" s="7" t="s">
        <v>42</v>
      </c>
      <c r="F21" s="7" t="s">
        <v>38</v>
      </c>
      <c r="G21" s="7" t="s">
        <v>117</v>
      </c>
      <c r="H21" s="7" t="s">
        <v>115</v>
      </c>
      <c r="I21" s="67">
        <v>22131.9</v>
      </c>
      <c r="J21" s="67">
        <f t="shared" si="0"/>
        <v>0</v>
      </c>
      <c r="K21" s="67">
        <v>22131.9</v>
      </c>
    </row>
    <row r="22" spans="1:11" ht="33.75" customHeight="1" x14ac:dyDescent="0.25">
      <c r="A22" s="27" t="s">
        <v>147</v>
      </c>
      <c r="B22" s="7" t="s">
        <v>38</v>
      </c>
      <c r="C22" s="7" t="s">
        <v>43</v>
      </c>
      <c r="D22" s="7" t="s">
        <v>185</v>
      </c>
      <c r="E22" s="7" t="s">
        <v>42</v>
      </c>
      <c r="F22" s="7" t="s">
        <v>38</v>
      </c>
      <c r="G22" s="7" t="s">
        <v>117</v>
      </c>
      <c r="H22" s="7" t="s">
        <v>51</v>
      </c>
      <c r="I22" s="67">
        <f>I23</f>
        <v>107.8</v>
      </c>
      <c r="J22" s="67">
        <f t="shared" si="0"/>
        <v>0</v>
      </c>
      <c r="K22" s="67">
        <f>K23</f>
        <v>107.8</v>
      </c>
    </row>
    <row r="23" spans="1:11" ht="39" x14ac:dyDescent="0.25">
      <c r="A23" s="10" t="s">
        <v>103</v>
      </c>
      <c r="B23" s="7" t="s">
        <v>38</v>
      </c>
      <c r="C23" s="7" t="s">
        <v>43</v>
      </c>
      <c r="D23" s="7" t="s">
        <v>185</v>
      </c>
      <c r="E23" s="7" t="s">
        <v>42</v>
      </c>
      <c r="F23" s="7" t="s">
        <v>38</v>
      </c>
      <c r="G23" s="7" t="s">
        <v>117</v>
      </c>
      <c r="H23" s="7" t="s">
        <v>52</v>
      </c>
      <c r="I23" s="67">
        <v>107.8</v>
      </c>
      <c r="J23" s="67">
        <f t="shared" si="0"/>
        <v>0</v>
      </c>
      <c r="K23" s="67">
        <f>107.8</f>
        <v>107.8</v>
      </c>
    </row>
    <row r="24" spans="1:11" x14ac:dyDescent="0.25">
      <c r="A24" s="10" t="s">
        <v>13</v>
      </c>
      <c r="B24" s="7" t="s">
        <v>38</v>
      </c>
      <c r="C24" s="7" t="s">
        <v>43</v>
      </c>
      <c r="D24" s="7" t="s">
        <v>185</v>
      </c>
      <c r="E24" s="7" t="s">
        <v>42</v>
      </c>
      <c r="F24" s="7" t="s">
        <v>38</v>
      </c>
      <c r="G24" s="7" t="s">
        <v>117</v>
      </c>
      <c r="H24" s="7" t="s">
        <v>56</v>
      </c>
      <c r="I24" s="67">
        <f>I25</f>
        <v>31.8</v>
      </c>
      <c r="J24" s="67">
        <f t="shared" si="0"/>
        <v>0</v>
      </c>
      <c r="K24" s="67">
        <f>K25</f>
        <v>31.8</v>
      </c>
    </row>
    <row r="25" spans="1:11" x14ac:dyDescent="0.25">
      <c r="A25" s="46" t="s">
        <v>225</v>
      </c>
      <c r="B25" s="7" t="s">
        <v>38</v>
      </c>
      <c r="C25" s="7" t="s">
        <v>43</v>
      </c>
      <c r="D25" s="7" t="s">
        <v>185</v>
      </c>
      <c r="E25" s="7" t="s">
        <v>42</v>
      </c>
      <c r="F25" s="7" t="s">
        <v>38</v>
      </c>
      <c r="G25" s="7" t="s">
        <v>117</v>
      </c>
      <c r="H25" s="7" t="s">
        <v>118</v>
      </c>
      <c r="I25" s="67">
        <v>31.8</v>
      </c>
      <c r="J25" s="67">
        <f t="shared" si="0"/>
        <v>0</v>
      </c>
      <c r="K25" s="67">
        <v>31.8</v>
      </c>
    </row>
    <row r="26" spans="1:11" s="136" customFormat="1" ht="40.5" x14ac:dyDescent="0.25">
      <c r="A26" s="56" t="s">
        <v>154</v>
      </c>
      <c r="B26" s="24" t="s">
        <v>38</v>
      </c>
      <c r="C26" s="24" t="s">
        <v>142</v>
      </c>
      <c r="D26" s="24" t="s">
        <v>39</v>
      </c>
      <c r="E26" s="24" t="s">
        <v>42</v>
      </c>
      <c r="F26" s="24" t="s">
        <v>39</v>
      </c>
      <c r="G26" s="24" t="s">
        <v>112</v>
      </c>
      <c r="H26" s="24" t="s">
        <v>40</v>
      </c>
      <c r="I26" s="65">
        <f>I32+I27</f>
        <v>91.4</v>
      </c>
      <c r="J26" s="65">
        <f t="shared" si="0"/>
        <v>0</v>
      </c>
      <c r="K26" s="65">
        <f>K32+K27</f>
        <v>91.4</v>
      </c>
    </row>
    <row r="27" spans="1:11" x14ac:dyDescent="0.25">
      <c r="A27" s="10" t="s">
        <v>20</v>
      </c>
      <c r="B27" s="7" t="s">
        <v>38</v>
      </c>
      <c r="C27" s="7" t="s">
        <v>142</v>
      </c>
      <c r="D27" s="7" t="s">
        <v>55</v>
      </c>
      <c r="E27" s="7" t="s">
        <v>42</v>
      </c>
      <c r="F27" s="7" t="s">
        <v>39</v>
      </c>
      <c r="G27" s="7" t="s">
        <v>112</v>
      </c>
      <c r="H27" s="7" t="s">
        <v>40</v>
      </c>
      <c r="I27" s="67">
        <f t="shared" ref="I27:K29" si="2">I28</f>
        <v>38.700000000000003</v>
      </c>
      <c r="J27" s="67">
        <f t="shared" si="0"/>
        <v>0</v>
      </c>
      <c r="K27" s="67">
        <f t="shared" si="2"/>
        <v>38.700000000000003</v>
      </c>
    </row>
    <row r="28" spans="1:11" ht="39" x14ac:dyDescent="0.25">
      <c r="A28" s="28" t="s">
        <v>186</v>
      </c>
      <c r="B28" s="7" t="s">
        <v>38</v>
      </c>
      <c r="C28" s="7" t="s">
        <v>142</v>
      </c>
      <c r="D28" s="7" t="s">
        <v>55</v>
      </c>
      <c r="E28" s="7" t="s">
        <v>42</v>
      </c>
      <c r="F28" s="7" t="s">
        <v>41</v>
      </c>
      <c r="G28" s="7" t="s">
        <v>112</v>
      </c>
      <c r="H28" s="7" t="s">
        <v>40</v>
      </c>
      <c r="I28" s="67">
        <f t="shared" si="2"/>
        <v>38.700000000000003</v>
      </c>
      <c r="J28" s="67">
        <f t="shared" si="0"/>
        <v>0</v>
      </c>
      <c r="K28" s="67">
        <f t="shared" si="2"/>
        <v>38.700000000000003</v>
      </c>
    </row>
    <row r="29" spans="1:11" ht="64.5" x14ac:dyDescent="0.25">
      <c r="A29" s="10" t="s">
        <v>219</v>
      </c>
      <c r="B29" s="7" t="s">
        <v>38</v>
      </c>
      <c r="C29" s="7" t="s">
        <v>142</v>
      </c>
      <c r="D29" s="7" t="s">
        <v>55</v>
      </c>
      <c r="E29" s="7" t="s">
        <v>42</v>
      </c>
      <c r="F29" s="7" t="s">
        <v>41</v>
      </c>
      <c r="G29" s="7" t="s">
        <v>155</v>
      </c>
      <c r="H29" s="7" t="s">
        <v>40</v>
      </c>
      <c r="I29" s="67">
        <f t="shared" si="2"/>
        <v>38.700000000000003</v>
      </c>
      <c r="J29" s="67">
        <f t="shared" si="0"/>
        <v>0</v>
      </c>
      <c r="K29" s="67">
        <f t="shared" si="2"/>
        <v>38.700000000000003</v>
      </c>
    </row>
    <row r="30" spans="1:11" x14ac:dyDescent="0.25">
      <c r="A30" s="10" t="s">
        <v>34</v>
      </c>
      <c r="B30" s="7" t="s">
        <v>38</v>
      </c>
      <c r="C30" s="7" t="s">
        <v>142</v>
      </c>
      <c r="D30" s="7" t="s">
        <v>55</v>
      </c>
      <c r="E30" s="7" t="s">
        <v>42</v>
      </c>
      <c r="F30" s="7" t="s">
        <v>41</v>
      </c>
      <c r="G30" s="7" t="s">
        <v>155</v>
      </c>
      <c r="H30" s="7" t="s">
        <v>143</v>
      </c>
      <c r="I30" s="67">
        <f>I31</f>
        <v>38.700000000000003</v>
      </c>
      <c r="J30" s="67">
        <f t="shared" si="0"/>
        <v>0</v>
      </c>
      <c r="K30" s="67">
        <f>K31</f>
        <v>38.700000000000003</v>
      </c>
    </row>
    <row r="31" spans="1:11" x14ac:dyDescent="0.25">
      <c r="A31" s="21" t="s">
        <v>61</v>
      </c>
      <c r="B31" s="7" t="s">
        <v>38</v>
      </c>
      <c r="C31" s="7" t="s">
        <v>142</v>
      </c>
      <c r="D31" s="7" t="s">
        <v>55</v>
      </c>
      <c r="E31" s="7" t="s">
        <v>42</v>
      </c>
      <c r="F31" s="7" t="s">
        <v>41</v>
      </c>
      <c r="G31" s="7" t="s">
        <v>155</v>
      </c>
      <c r="H31" s="7" t="s">
        <v>144</v>
      </c>
      <c r="I31" s="67">
        <v>38.700000000000003</v>
      </c>
      <c r="J31" s="67">
        <f t="shared" si="0"/>
        <v>0</v>
      </c>
      <c r="K31" s="67">
        <v>38.700000000000003</v>
      </c>
    </row>
    <row r="32" spans="1:11" ht="64.5" x14ac:dyDescent="0.25">
      <c r="A32" s="59" t="s">
        <v>188</v>
      </c>
      <c r="B32" s="7" t="s">
        <v>38</v>
      </c>
      <c r="C32" s="7" t="s">
        <v>142</v>
      </c>
      <c r="D32" s="7" t="s">
        <v>187</v>
      </c>
      <c r="E32" s="7" t="s">
        <v>42</v>
      </c>
      <c r="F32" s="7" t="s">
        <v>39</v>
      </c>
      <c r="G32" s="7" t="s">
        <v>112</v>
      </c>
      <c r="H32" s="7" t="s">
        <v>40</v>
      </c>
      <c r="I32" s="67">
        <f>I33</f>
        <v>52.7</v>
      </c>
      <c r="J32" s="67">
        <f t="shared" si="0"/>
        <v>0</v>
      </c>
      <c r="K32" s="67">
        <f>K33</f>
        <v>52.7</v>
      </c>
    </row>
    <row r="33" spans="1:11" ht="26.25" x14ac:dyDescent="0.25">
      <c r="A33" s="46" t="s">
        <v>189</v>
      </c>
      <c r="B33" s="7" t="s">
        <v>38</v>
      </c>
      <c r="C33" s="7" t="s">
        <v>142</v>
      </c>
      <c r="D33" s="7" t="s">
        <v>187</v>
      </c>
      <c r="E33" s="7" t="s">
        <v>42</v>
      </c>
      <c r="F33" s="7" t="s">
        <v>41</v>
      </c>
      <c r="G33" s="7" t="s">
        <v>112</v>
      </c>
      <c r="H33" s="7" t="s">
        <v>40</v>
      </c>
      <c r="I33" s="67">
        <f t="shared" ref="I33:K34" si="3">I34</f>
        <v>52.7</v>
      </c>
      <c r="J33" s="67">
        <f t="shared" si="0"/>
        <v>0</v>
      </c>
      <c r="K33" s="67">
        <f t="shared" si="3"/>
        <v>52.7</v>
      </c>
    </row>
    <row r="34" spans="1:11" ht="64.5" x14ac:dyDescent="0.25">
      <c r="A34" s="46" t="s">
        <v>219</v>
      </c>
      <c r="B34" s="7" t="s">
        <v>38</v>
      </c>
      <c r="C34" s="7" t="s">
        <v>142</v>
      </c>
      <c r="D34" s="7" t="s">
        <v>187</v>
      </c>
      <c r="E34" s="7" t="s">
        <v>42</v>
      </c>
      <c r="F34" s="7" t="s">
        <v>41</v>
      </c>
      <c r="G34" s="7" t="s">
        <v>155</v>
      </c>
      <c r="H34" s="7" t="s">
        <v>40</v>
      </c>
      <c r="I34" s="67">
        <f t="shared" si="3"/>
        <v>52.7</v>
      </c>
      <c r="J34" s="67">
        <f t="shared" si="0"/>
        <v>0</v>
      </c>
      <c r="K34" s="67">
        <f t="shared" si="3"/>
        <v>52.7</v>
      </c>
    </row>
    <row r="35" spans="1:11" x14ac:dyDescent="0.25">
      <c r="A35" s="10" t="s">
        <v>34</v>
      </c>
      <c r="B35" s="7" t="s">
        <v>38</v>
      </c>
      <c r="C35" s="7" t="s">
        <v>142</v>
      </c>
      <c r="D35" s="7" t="s">
        <v>187</v>
      </c>
      <c r="E35" s="7" t="s">
        <v>42</v>
      </c>
      <c r="F35" s="7" t="s">
        <v>41</v>
      </c>
      <c r="G35" s="7" t="s">
        <v>155</v>
      </c>
      <c r="H35" s="7" t="s">
        <v>143</v>
      </c>
      <c r="I35" s="67">
        <f>I36</f>
        <v>52.7</v>
      </c>
      <c r="J35" s="67">
        <f t="shared" si="0"/>
        <v>0</v>
      </c>
      <c r="K35" s="67">
        <f>K36</f>
        <v>52.7</v>
      </c>
    </row>
    <row r="36" spans="1:11" x14ac:dyDescent="0.25">
      <c r="A36" s="21" t="s">
        <v>61</v>
      </c>
      <c r="B36" s="7" t="s">
        <v>38</v>
      </c>
      <c r="C36" s="7" t="s">
        <v>142</v>
      </c>
      <c r="D36" s="7" t="s">
        <v>187</v>
      </c>
      <c r="E36" s="7" t="s">
        <v>42</v>
      </c>
      <c r="F36" s="7" t="s">
        <v>41</v>
      </c>
      <c r="G36" s="7" t="s">
        <v>155</v>
      </c>
      <c r="H36" s="7" t="s">
        <v>144</v>
      </c>
      <c r="I36" s="67">
        <v>52.7</v>
      </c>
      <c r="J36" s="67">
        <f t="shared" si="0"/>
        <v>0</v>
      </c>
      <c r="K36" s="67">
        <v>52.7</v>
      </c>
    </row>
    <row r="37" spans="1:11" s="136" customFormat="1" ht="31.5" customHeight="1" x14ac:dyDescent="0.25">
      <c r="A37" s="94" t="s">
        <v>230</v>
      </c>
      <c r="B37" s="24" t="s">
        <v>38</v>
      </c>
      <c r="C37" s="24" t="s">
        <v>232</v>
      </c>
      <c r="D37" s="24" t="s">
        <v>39</v>
      </c>
      <c r="E37" s="24" t="s">
        <v>42</v>
      </c>
      <c r="F37" s="24" t="s">
        <v>39</v>
      </c>
      <c r="G37" s="24" t="s">
        <v>112</v>
      </c>
      <c r="H37" s="24" t="s">
        <v>40</v>
      </c>
      <c r="I37" s="65">
        <f>I38</f>
        <v>349</v>
      </c>
      <c r="J37" s="65">
        <f t="shared" si="0"/>
        <v>0</v>
      </c>
      <c r="K37" s="65">
        <f>K38</f>
        <v>349</v>
      </c>
    </row>
    <row r="38" spans="1:11" x14ac:dyDescent="0.25">
      <c r="A38" s="21" t="s">
        <v>20</v>
      </c>
      <c r="B38" s="7" t="s">
        <v>38</v>
      </c>
      <c r="C38" s="7" t="s">
        <v>232</v>
      </c>
      <c r="D38" s="7" t="s">
        <v>55</v>
      </c>
      <c r="E38" s="7" t="s">
        <v>42</v>
      </c>
      <c r="F38" s="7" t="s">
        <v>39</v>
      </c>
      <c r="G38" s="7" t="s">
        <v>112</v>
      </c>
      <c r="H38" s="7" t="s">
        <v>40</v>
      </c>
      <c r="I38" s="67">
        <f>I39</f>
        <v>349</v>
      </c>
      <c r="J38" s="67">
        <f t="shared" si="0"/>
        <v>0</v>
      </c>
      <c r="K38" s="67">
        <f>K39</f>
        <v>349</v>
      </c>
    </row>
    <row r="39" spans="1:11" ht="39" x14ac:dyDescent="0.25">
      <c r="A39" s="21" t="s">
        <v>131</v>
      </c>
      <c r="B39" s="7" t="s">
        <v>38</v>
      </c>
      <c r="C39" s="7" t="s">
        <v>232</v>
      </c>
      <c r="D39" s="7" t="s">
        <v>55</v>
      </c>
      <c r="E39" s="7" t="s">
        <v>42</v>
      </c>
      <c r="F39" s="7" t="s">
        <v>38</v>
      </c>
      <c r="G39" s="7" t="s">
        <v>112</v>
      </c>
      <c r="H39" s="7" t="s">
        <v>40</v>
      </c>
      <c r="I39" s="67">
        <f>I40</f>
        <v>349</v>
      </c>
      <c r="J39" s="67">
        <f t="shared" si="0"/>
        <v>0</v>
      </c>
      <c r="K39" s="67">
        <f>K40</f>
        <v>349</v>
      </c>
    </row>
    <row r="40" spans="1:11" ht="26.25" x14ac:dyDescent="0.25">
      <c r="A40" s="21" t="s">
        <v>231</v>
      </c>
      <c r="B40" s="7" t="s">
        <v>38</v>
      </c>
      <c r="C40" s="7" t="s">
        <v>232</v>
      </c>
      <c r="D40" s="7" t="s">
        <v>55</v>
      </c>
      <c r="E40" s="7" t="s">
        <v>42</v>
      </c>
      <c r="F40" s="7" t="s">
        <v>38</v>
      </c>
      <c r="G40" s="7" t="s">
        <v>233</v>
      </c>
      <c r="H40" s="7" t="s">
        <v>40</v>
      </c>
      <c r="I40" s="67">
        <f>I41</f>
        <v>349</v>
      </c>
      <c r="J40" s="67">
        <f t="shared" si="0"/>
        <v>0</v>
      </c>
      <c r="K40" s="67">
        <f>K41</f>
        <v>349</v>
      </c>
    </row>
    <row r="41" spans="1:11" x14ac:dyDescent="0.25">
      <c r="A41" s="21" t="s">
        <v>13</v>
      </c>
      <c r="B41" s="7" t="s">
        <v>38</v>
      </c>
      <c r="C41" s="7" t="s">
        <v>232</v>
      </c>
      <c r="D41" s="7" t="s">
        <v>55</v>
      </c>
      <c r="E41" s="7" t="s">
        <v>42</v>
      </c>
      <c r="F41" s="7" t="s">
        <v>38</v>
      </c>
      <c r="G41" s="7" t="s">
        <v>233</v>
      </c>
      <c r="H41" s="7" t="s">
        <v>56</v>
      </c>
      <c r="I41" s="67">
        <f>I42</f>
        <v>349</v>
      </c>
      <c r="J41" s="67">
        <f t="shared" si="0"/>
        <v>0</v>
      </c>
      <c r="K41" s="67">
        <f>K42</f>
        <v>349</v>
      </c>
    </row>
    <row r="42" spans="1:11" x14ac:dyDescent="0.25">
      <c r="A42" s="21" t="s">
        <v>234</v>
      </c>
      <c r="B42" s="7" t="s">
        <v>38</v>
      </c>
      <c r="C42" s="7" t="s">
        <v>232</v>
      </c>
      <c r="D42" s="7" t="s">
        <v>55</v>
      </c>
      <c r="E42" s="7" t="s">
        <v>42</v>
      </c>
      <c r="F42" s="7" t="s">
        <v>38</v>
      </c>
      <c r="G42" s="7" t="s">
        <v>233</v>
      </c>
      <c r="H42" s="7" t="s">
        <v>235</v>
      </c>
      <c r="I42" s="67">
        <v>349</v>
      </c>
      <c r="J42" s="67">
        <f t="shared" si="0"/>
        <v>0</v>
      </c>
      <c r="K42" s="67">
        <v>349</v>
      </c>
    </row>
    <row r="43" spans="1:11" s="136" customFormat="1" x14ac:dyDescent="0.25">
      <c r="A43" s="91" t="s">
        <v>14</v>
      </c>
      <c r="B43" s="92" t="s">
        <v>38</v>
      </c>
      <c r="C43" s="92" t="s">
        <v>119</v>
      </c>
      <c r="D43" s="92" t="s">
        <v>39</v>
      </c>
      <c r="E43" s="92" t="s">
        <v>42</v>
      </c>
      <c r="F43" s="92" t="s">
        <v>39</v>
      </c>
      <c r="G43" s="92" t="s">
        <v>112</v>
      </c>
      <c r="H43" s="92" t="s">
        <v>40</v>
      </c>
      <c r="I43" s="93">
        <f>I44</f>
        <v>100</v>
      </c>
      <c r="J43" s="65">
        <f t="shared" si="0"/>
        <v>-3</v>
      </c>
      <c r="K43" s="65">
        <f>K44</f>
        <v>97</v>
      </c>
    </row>
    <row r="44" spans="1:11" ht="64.5" x14ac:dyDescent="0.25">
      <c r="A44" s="59" t="s">
        <v>188</v>
      </c>
      <c r="B44" s="7" t="s">
        <v>38</v>
      </c>
      <c r="C44" s="7" t="s">
        <v>119</v>
      </c>
      <c r="D44" s="7" t="s">
        <v>187</v>
      </c>
      <c r="E44" s="7" t="s">
        <v>42</v>
      </c>
      <c r="F44" s="7" t="s">
        <v>39</v>
      </c>
      <c r="G44" s="7" t="s">
        <v>112</v>
      </c>
      <c r="H44" s="7" t="s">
        <v>40</v>
      </c>
      <c r="I44" s="67">
        <f>I45</f>
        <v>100</v>
      </c>
      <c r="J44" s="67">
        <f t="shared" si="0"/>
        <v>-3</v>
      </c>
      <c r="K44" s="67">
        <f>K45</f>
        <v>97</v>
      </c>
    </row>
    <row r="45" spans="1:11" ht="26.25" x14ac:dyDescent="0.25">
      <c r="A45" s="10" t="s">
        <v>120</v>
      </c>
      <c r="B45" s="7" t="s">
        <v>38</v>
      </c>
      <c r="C45" s="7" t="s">
        <v>119</v>
      </c>
      <c r="D45" s="7" t="s">
        <v>187</v>
      </c>
      <c r="E45" s="7" t="s">
        <v>42</v>
      </c>
      <c r="F45" s="7" t="s">
        <v>45</v>
      </c>
      <c r="G45" s="7" t="s">
        <v>112</v>
      </c>
      <c r="H45" s="7" t="s">
        <v>40</v>
      </c>
      <c r="I45" s="67">
        <f t="shared" ref="I45:K46" si="4">I46</f>
        <v>100</v>
      </c>
      <c r="J45" s="67">
        <f t="shared" si="0"/>
        <v>-3</v>
      </c>
      <c r="K45" s="67">
        <f t="shared" si="4"/>
        <v>97</v>
      </c>
    </row>
    <row r="46" spans="1:11" x14ac:dyDescent="0.25">
      <c r="A46" s="46" t="s">
        <v>180</v>
      </c>
      <c r="B46" s="7" t="s">
        <v>38</v>
      </c>
      <c r="C46" s="7" t="s">
        <v>119</v>
      </c>
      <c r="D46" s="7" t="s">
        <v>187</v>
      </c>
      <c r="E46" s="7" t="s">
        <v>42</v>
      </c>
      <c r="F46" s="7" t="s">
        <v>45</v>
      </c>
      <c r="G46" s="7" t="s">
        <v>121</v>
      </c>
      <c r="H46" s="7" t="s">
        <v>40</v>
      </c>
      <c r="I46" s="67">
        <f t="shared" si="4"/>
        <v>100</v>
      </c>
      <c r="J46" s="67">
        <f t="shared" si="0"/>
        <v>-3</v>
      </c>
      <c r="K46" s="67">
        <f t="shared" si="4"/>
        <v>97</v>
      </c>
    </row>
    <row r="47" spans="1:11" x14ac:dyDescent="0.25">
      <c r="A47" s="10" t="s">
        <v>13</v>
      </c>
      <c r="B47" s="7" t="s">
        <v>38</v>
      </c>
      <c r="C47" s="7" t="s">
        <v>119</v>
      </c>
      <c r="D47" s="7" t="s">
        <v>187</v>
      </c>
      <c r="E47" s="7" t="s">
        <v>42</v>
      </c>
      <c r="F47" s="7" t="s">
        <v>45</v>
      </c>
      <c r="G47" s="7" t="s">
        <v>121</v>
      </c>
      <c r="H47" s="7" t="s">
        <v>56</v>
      </c>
      <c r="I47" s="67">
        <f>I48</f>
        <v>100</v>
      </c>
      <c r="J47" s="67">
        <f t="shared" si="0"/>
        <v>-3</v>
      </c>
      <c r="K47" s="67">
        <f>K48</f>
        <v>97</v>
      </c>
    </row>
    <row r="48" spans="1:11" x14ac:dyDescent="0.25">
      <c r="A48" s="10" t="s">
        <v>15</v>
      </c>
      <c r="B48" s="7" t="s">
        <v>38</v>
      </c>
      <c r="C48" s="7" t="s">
        <v>119</v>
      </c>
      <c r="D48" s="7" t="s">
        <v>187</v>
      </c>
      <c r="E48" s="7" t="s">
        <v>42</v>
      </c>
      <c r="F48" s="7" t="s">
        <v>45</v>
      </c>
      <c r="G48" s="7" t="s">
        <v>121</v>
      </c>
      <c r="H48" s="7" t="s">
        <v>57</v>
      </c>
      <c r="I48" s="67">
        <v>100</v>
      </c>
      <c r="J48" s="67">
        <f t="shared" si="0"/>
        <v>-3</v>
      </c>
      <c r="K48" s="67">
        <f>100-3</f>
        <v>97</v>
      </c>
    </row>
    <row r="49" spans="1:11" s="136" customFormat="1" x14ac:dyDescent="0.25">
      <c r="A49" s="82" t="s">
        <v>16</v>
      </c>
      <c r="B49" s="24" t="s">
        <v>38</v>
      </c>
      <c r="C49" s="24" t="s">
        <v>49</v>
      </c>
      <c r="D49" s="24" t="s">
        <v>39</v>
      </c>
      <c r="E49" s="24" t="s">
        <v>42</v>
      </c>
      <c r="F49" s="24" t="s">
        <v>39</v>
      </c>
      <c r="G49" s="24" t="s">
        <v>112</v>
      </c>
      <c r="H49" s="24" t="s">
        <v>40</v>
      </c>
      <c r="I49" s="65">
        <f>I59+I50</f>
        <v>16863</v>
      </c>
      <c r="J49" s="65">
        <f t="shared" si="0"/>
        <v>-639.29999999999927</v>
      </c>
      <c r="K49" s="65">
        <f>K50+K59</f>
        <v>16223.7</v>
      </c>
    </row>
    <row r="50" spans="1:11" ht="39" x14ac:dyDescent="0.25">
      <c r="A50" s="59" t="s">
        <v>184</v>
      </c>
      <c r="B50" s="7" t="s">
        <v>38</v>
      </c>
      <c r="C50" s="7" t="s">
        <v>49</v>
      </c>
      <c r="D50" s="7" t="s">
        <v>185</v>
      </c>
      <c r="E50" s="7" t="s">
        <v>42</v>
      </c>
      <c r="F50" s="7" t="s">
        <v>39</v>
      </c>
      <c r="G50" s="7" t="s">
        <v>112</v>
      </c>
      <c r="H50" s="7" t="s">
        <v>40</v>
      </c>
      <c r="I50" s="67">
        <f>I51</f>
        <v>16833</v>
      </c>
      <c r="J50" s="67">
        <f t="shared" si="0"/>
        <v>-639.29999999999927</v>
      </c>
      <c r="K50" s="67">
        <f>K51</f>
        <v>16193.7</v>
      </c>
    </row>
    <row r="51" spans="1:11" ht="51.75" x14ac:dyDescent="0.25">
      <c r="A51" s="46" t="s">
        <v>159</v>
      </c>
      <c r="B51" s="7" t="s">
        <v>38</v>
      </c>
      <c r="C51" s="7" t="s">
        <v>49</v>
      </c>
      <c r="D51" s="7" t="s">
        <v>185</v>
      </c>
      <c r="E51" s="7" t="s">
        <v>42</v>
      </c>
      <c r="F51" s="7" t="s">
        <v>41</v>
      </c>
      <c r="G51" s="7" t="s">
        <v>112</v>
      </c>
      <c r="H51" s="7" t="s">
        <v>40</v>
      </c>
      <c r="I51" s="67">
        <f>I52</f>
        <v>16833</v>
      </c>
      <c r="J51" s="67">
        <f t="shared" si="0"/>
        <v>-639.29999999999927</v>
      </c>
      <c r="K51" s="67">
        <f>K52</f>
        <v>16193.7</v>
      </c>
    </row>
    <row r="52" spans="1:11" ht="26.25" x14ac:dyDescent="0.25">
      <c r="A52" s="46" t="s">
        <v>221</v>
      </c>
      <c r="B52" s="7" t="s">
        <v>38</v>
      </c>
      <c r="C52" s="7" t="s">
        <v>49</v>
      </c>
      <c r="D52" s="7" t="s">
        <v>185</v>
      </c>
      <c r="E52" s="7" t="s">
        <v>42</v>
      </c>
      <c r="F52" s="7" t="s">
        <v>41</v>
      </c>
      <c r="G52" s="7" t="s">
        <v>130</v>
      </c>
      <c r="H52" s="7" t="s">
        <v>40</v>
      </c>
      <c r="I52" s="67">
        <f>I53+I55+I57</f>
        <v>16833</v>
      </c>
      <c r="J52" s="67">
        <f t="shared" si="0"/>
        <v>-639.29999999999927</v>
      </c>
      <c r="K52" s="67">
        <f>K53+K55+K57</f>
        <v>16193.7</v>
      </c>
    </row>
    <row r="53" spans="1:11" ht="63.75" x14ac:dyDescent="0.25">
      <c r="A53" s="27" t="s">
        <v>146</v>
      </c>
      <c r="B53" s="7" t="s">
        <v>38</v>
      </c>
      <c r="C53" s="7" t="s">
        <v>49</v>
      </c>
      <c r="D53" s="7" t="s">
        <v>185</v>
      </c>
      <c r="E53" s="7" t="s">
        <v>42</v>
      </c>
      <c r="F53" s="7" t="s">
        <v>41</v>
      </c>
      <c r="G53" s="7" t="s">
        <v>130</v>
      </c>
      <c r="H53" s="7" t="s">
        <v>104</v>
      </c>
      <c r="I53" s="67">
        <f>I54</f>
        <v>12626.6</v>
      </c>
      <c r="J53" s="67">
        <f t="shared" si="0"/>
        <v>0</v>
      </c>
      <c r="K53" s="67">
        <f>K54</f>
        <v>12626.6</v>
      </c>
    </row>
    <row r="54" spans="1:11" ht="26.25" x14ac:dyDescent="0.25">
      <c r="A54" s="46" t="s">
        <v>17</v>
      </c>
      <c r="B54" s="7" t="s">
        <v>38</v>
      </c>
      <c r="C54" s="7" t="s">
        <v>49</v>
      </c>
      <c r="D54" s="7" t="s">
        <v>185</v>
      </c>
      <c r="E54" s="7" t="s">
        <v>42</v>
      </c>
      <c r="F54" s="7" t="s">
        <v>41</v>
      </c>
      <c r="G54" s="7" t="s">
        <v>130</v>
      </c>
      <c r="H54" s="7" t="s">
        <v>105</v>
      </c>
      <c r="I54" s="67">
        <v>12626.6</v>
      </c>
      <c r="J54" s="67">
        <f t="shared" si="0"/>
        <v>0</v>
      </c>
      <c r="K54" s="67">
        <v>12626.6</v>
      </c>
    </row>
    <row r="55" spans="1:11" ht="25.5" x14ac:dyDescent="0.25">
      <c r="A55" s="27" t="s">
        <v>147</v>
      </c>
      <c r="B55" s="7" t="s">
        <v>38</v>
      </c>
      <c r="C55" s="7" t="s">
        <v>49</v>
      </c>
      <c r="D55" s="7" t="s">
        <v>185</v>
      </c>
      <c r="E55" s="7" t="s">
        <v>42</v>
      </c>
      <c r="F55" s="7" t="s">
        <v>41</v>
      </c>
      <c r="G55" s="7" t="s">
        <v>130</v>
      </c>
      <c r="H55" s="7" t="s">
        <v>51</v>
      </c>
      <c r="I55" s="67">
        <f>I56</f>
        <v>4109.1000000000004</v>
      </c>
      <c r="J55" s="67">
        <f t="shared" si="0"/>
        <v>-619.30000000000018</v>
      </c>
      <c r="K55" s="67">
        <f>K56</f>
        <v>3489.8</v>
      </c>
    </row>
    <row r="56" spans="1:11" ht="39" x14ac:dyDescent="0.25">
      <c r="A56" s="10" t="s">
        <v>103</v>
      </c>
      <c r="B56" s="7" t="s">
        <v>38</v>
      </c>
      <c r="C56" s="7" t="s">
        <v>49</v>
      </c>
      <c r="D56" s="7" t="s">
        <v>185</v>
      </c>
      <c r="E56" s="7" t="s">
        <v>42</v>
      </c>
      <c r="F56" s="7" t="s">
        <v>41</v>
      </c>
      <c r="G56" s="7" t="s">
        <v>130</v>
      </c>
      <c r="H56" s="7" t="s">
        <v>52</v>
      </c>
      <c r="I56" s="67">
        <v>4109.1000000000004</v>
      </c>
      <c r="J56" s="67">
        <f t="shared" si="0"/>
        <v>-619.30000000000018</v>
      </c>
      <c r="K56" s="67">
        <f>4109.1-619.3</f>
        <v>3489.8</v>
      </c>
    </row>
    <row r="57" spans="1:11" x14ac:dyDescent="0.25">
      <c r="A57" s="10" t="s">
        <v>13</v>
      </c>
      <c r="B57" s="7" t="s">
        <v>38</v>
      </c>
      <c r="C57" s="7" t="s">
        <v>49</v>
      </c>
      <c r="D57" s="7" t="s">
        <v>185</v>
      </c>
      <c r="E57" s="7" t="s">
        <v>42</v>
      </c>
      <c r="F57" s="7" t="s">
        <v>41</v>
      </c>
      <c r="G57" s="7" t="s">
        <v>130</v>
      </c>
      <c r="H57" s="7" t="s">
        <v>56</v>
      </c>
      <c r="I57" s="67">
        <f>I58</f>
        <v>97.3</v>
      </c>
      <c r="J57" s="67">
        <f t="shared" si="0"/>
        <v>-20</v>
      </c>
      <c r="K57" s="67">
        <f>K58</f>
        <v>77.3</v>
      </c>
    </row>
    <row r="58" spans="1:11" x14ac:dyDescent="0.25">
      <c r="A58" s="10" t="s">
        <v>225</v>
      </c>
      <c r="B58" s="7" t="s">
        <v>38</v>
      </c>
      <c r="C58" s="7" t="s">
        <v>49</v>
      </c>
      <c r="D58" s="7" t="s">
        <v>185</v>
      </c>
      <c r="E58" s="7" t="s">
        <v>42</v>
      </c>
      <c r="F58" s="7" t="s">
        <v>41</v>
      </c>
      <c r="G58" s="7" t="s">
        <v>130</v>
      </c>
      <c r="H58" s="7" t="s">
        <v>118</v>
      </c>
      <c r="I58" s="67">
        <v>97.3</v>
      </c>
      <c r="J58" s="67">
        <f t="shared" si="0"/>
        <v>-20</v>
      </c>
      <c r="K58" s="67">
        <f>97.3-20</f>
        <v>77.3</v>
      </c>
    </row>
    <row r="59" spans="1:11" ht="39" x14ac:dyDescent="0.25">
      <c r="A59" s="62" t="s">
        <v>190</v>
      </c>
      <c r="B59" s="7" t="s">
        <v>38</v>
      </c>
      <c r="C59" s="7" t="s">
        <v>49</v>
      </c>
      <c r="D59" s="7" t="s">
        <v>191</v>
      </c>
      <c r="E59" s="7" t="s">
        <v>42</v>
      </c>
      <c r="F59" s="7" t="s">
        <v>39</v>
      </c>
      <c r="G59" s="7" t="s">
        <v>112</v>
      </c>
      <c r="H59" s="7" t="s">
        <v>40</v>
      </c>
      <c r="I59" s="67">
        <f>I60</f>
        <v>30</v>
      </c>
      <c r="J59" s="67">
        <f t="shared" si="0"/>
        <v>0</v>
      </c>
      <c r="K59" s="67">
        <f>K60</f>
        <v>30</v>
      </c>
    </row>
    <row r="60" spans="1:11" ht="51.75" x14ac:dyDescent="0.25">
      <c r="A60" s="84" t="s">
        <v>127</v>
      </c>
      <c r="B60" s="8" t="s">
        <v>38</v>
      </c>
      <c r="C60" s="8" t="s">
        <v>49</v>
      </c>
      <c r="D60" s="8" t="s">
        <v>191</v>
      </c>
      <c r="E60" s="8" t="s">
        <v>50</v>
      </c>
      <c r="F60" s="8" t="s">
        <v>39</v>
      </c>
      <c r="G60" s="8" t="s">
        <v>112</v>
      </c>
      <c r="H60" s="7" t="s">
        <v>40</v>
      </c>
      <c r="I60" s="67">
        <f t="shared" ref="I60:K61" si="5">I61</f>
        <v>30</v>
      </c>
      <c r="J60" s="67">
        <f t="shared" si="0"/>
        <v>0</v>
      </c>
      <c r="K60" s="67">
        <f t="shared" si="5"/>
        <v>30</v>
      </c>
    </row>
    <row r="61" spans="1:11" ht="51.75" x14ac:dyDescent="0.25">
      <c r="A61" s="84" t="s">
        <v>128</v>
      </c>
      <c r="B61" s="7" t="s">
        <v>38</v>
      </c>
      <c r="C61" s="7" t="s">
        <v>49</v>
      </c>
      <c r="D61" s="7" t="s">
        <v>191</v>
      </c>
      <c r="E61" s="7" t="s">
        <v>50</v>
      </c>
      <c r="F61" s="7" t="s">
        <v>38</v>
      </c>
      <c r="G61" s="7" t="s">
        <v>112</v>
      </c>
      <c r="H61" s="7" t="s">
        <v>40</v>
      </c>
      <c r="I61" s="67">
        <f t="shared" si="5"/>
        <v>30</v>
      </c>
      <c r="J61" s="67">
        <f t="shared" si="0"/>
        <v>0</v>
      </c>
      <c r="K61" s="67">
        <f t="shared" si="5"/>
        <v>30</v>
      </c>
    </row>
    <row r="62" spans="1:11" ht="39" x14ac:dyDescent="0.25">
      <c r="A62" s="84" t="s">
        <v>168</v>
      </c>
      <c r="B62" s="7" t="s">
        <v>38</v>
      </c>
      <c r="C62" s="7" t="s">
        <v>49</v>
      </c>
      <c r="D62" s="7" t="s">
        <v>191</v>
      </c>
      <c r="E62" s="7" t="s">
        <v>50</v>
      </c>
      <c r="F62" s="7" t="s">
        <v>38</v>
      </c>
      <c r="G62" s="7" t="s">
        <v>122</v>
      </c>
      <c r="H62" s="7" t="s">
        <v>40</v>
      </c>
      <c r="I62" s="67">
        <f>I63</f>
        <v>30</v>
      </c>
      <c r="J62" s="67">
        <f t="shared" si="0"/>
        <v>0</v>
      </c>
      <c r="K62" s="67">
        <f>K63</f>
        <v>30</v>
      </c>
    </row>
    <row r="63" spans="1:11" ht="25.5" x14ac:dyDescent="0.25">
      <c r="A63" s="27" t="s">
        <v>147</v>
      </c>
      <c r="B63" s="7" t="s">
        <v>38</v>
      </c>
      <c r="C63" s="7" t="s">
        <v>49</v>
      </c>
      <c r="D63" s="7" t="s">
        <v>191</v>
      </c>
      <c r="E63" s="7" t="s">
        <v>50</v>
      </c>
      <c r="F63" s="7" t="s">
        <v>38</v>
      </c>
      <c r="G63" s="7" t="s">
        <v>122</v>
      </c>
      <c r="H63" s="7" t="s">
        <v>51</v>
      </c>
      <c r="I63" s="67">
        <f>I64</f>
        <v>30</v>
      </c>
      <c r="J63" s="67">
        <f t="shared" si="0"/>
        <v>0</v>
      </c>
      <c r="K63" s="67">
        <f>K64</f>
        <v>30</v>
      </c>
    </row>
    <row r="64" spans="1:11" ht="39" x14ac:dyDescent="0.25">
      <c r="A64" s="10" t="s">
        <v>103</v>
      </c>
      <c r="B64" s="7" t="s">
        <v>38</v>
      </c>
      <c r="C64" s="7" t="s">
        <v>49</v>
      </c>
      <c r="D64" s="7" t="s">
        <v>191</v>
      </c>
      <c r="E64" s="7" t="s">
        <v>50</v>
      </c>
      <c r="F64" s="7" t="s">
        <v>38</v>
      </c>
      <c r="G64" s="7" t="s">
        <v>122</v>
      </c>
      <c r="H64" s="7" t="s">
        <v>52</v>
      </c>
      <c r="I64" s="67">
        <v>30</v>
      </c>
      <c r="J64" s="67">
        <f t="shared" si="0"/>
        <v>0</v>
      </c>
      <c r="K64" s="67">
        <v>30</v>
      </c>
    </row>
    <row r="65" spans="1:11" s="136" customFormat="1" x14ac:dyDescent="0.25">
      <c r="A65" s="82" t="s">
        <v>18</v>
      </c>
      <c r="B65" s="24" t="s">
        <v>41</v>
      </c>
      <c r="C65" s="24" t="s">
        <v>39</v>
      </c>
      <c r="D65" s="24" t="s">
        <v>39</v>
      </c>
      <c r="E65" s="24" t="s">
        <v>42</v>
      </c>
      <c r="F65" s="24" t="s">
        <v>39</v>
      </c>
      <c r="G65" s="24" t="s">
        <v>112</v>
      </c>
      <c r="H65" s="24" t="s">
        <v>40</v>
      </c>
      <c r="I65" s="65">
        <f>I66</f>
        <v>594.70000000000005</v>
      </c>
      <c r="J65" s="65">
        <f t="shared" si="0"/>
        <v>0</v>
      </c>
      <c r="K65" s="65">
        <f>K66</f>
        <v>594.70000000000005</v>
      </c>
    </row>
    <row r="66" spans="1:11" s="136" customFormat="1" x14ac:dyDescent="0.25">
      <c r="A66" s="90" t="s">
        <v>178</v>
      </c>
      <c r="B66" s="24" t="s">
        <v>41</v>
      </c>
      <c r="C66" s="24" t="s">
        <v>45</v>
      </c>
      <c r="D66" s="24" t="s">
        <v>39</v>
      </c>
      <c r="E66" s="24" t="s">
        <v>42</v>
      </c>
      <c r="F66" s="24" t="s">
        <v>39</v>
      </c>
      <c r="G66" s="24" t="s">
        <v>112</v>
      </c>
      <c r="H66" s="24" t="s">
        <v>40</v>
      </c>
      <c r="I66" s="65">
        <f>I67</f>
        <v>594.70000000000005</v>
      </c>
      <c r="J66" s="65">
        <f t="shared" si="0"/>
        <v>0</v>
      </c>
      <c r="K66" s="65">
        <f>K67</f>
        <v>594.70000000000005</v>
      </c>
    </row>
    <row r="67" spans="1:11" x14ac:dyDescent="0.25">
      <c r="A67" s="46" t="s">
        <v>192</v>
      </c>
      <c r="B67" s="7" t="s">
        <v>41</v>
      </c>
      <c r="C67" s="7" t="s">
        <v>45</v>
      </c>
      <c r="D67" s="7" t="s">
        <v>55</v>
      </c>
      <c r="E67" s="7" t="s">
        <v>42</v>
      </c>
      <c r="F67" s="7" t="s">
        <v>39</v>
      </c>
      <c r="G67" s="7" t="s">
        <v>112</v>
      </c>
      <c r="H67" s="7" t="s">
        <v>40</v>
      </c>
      <c r="I67" s="67">
        <f>I68</f>
        <v>594.70000000000005</v>
      </c>
      <c r="J67" s="67">
        <f t="shared" si="0"/>
        <v>0</v>
      </c>
      <c r="K67" s="67">
        <f>K68</f>
        <v>594.70000000000005</v>
      </c>
    </row>
    <row r="68" spans="1:11" ht="38.25" x14ac:dyDescent="0.25">
      <c r="A68" s="63" t="s">
        <v>226</v>
      </c>
      <c r="B68" s="7" t="s">
        <v>41</v>
      </c>
      <c r="C68" s="7" t="s">
        <v>45</v>
      </c>
      <c r="D68" s="7" t="s">
        <v>55</v>
      </c>
      <c r="E68" s="7" t="s">
        <v>42</v>
      </c>
      <c r="F68" s="7" t="s">
        <v>38</v>
      </c>
      <c r="G68" s="7" t="s">
        <v>132</v>
      </c>
      <c r="H68" s="7" t="s">
        <v>40</v>
      </c>
      <c r="I68" s="67">
        <f>I69</f>
        <v>594.70000000000005</v>
      </c>
      <c r="J68" s="67">
        <f t="shared" si="0"/>
        <v>0</v>
      </c>
      <c r="K68" s="67">
        <f>K69</f>
        <v>594.70000000000005</v>
      </c>
    </row>
    <row r="69" spans="1:11" ht="63.75" x14ac:dyDescent="0.25">
      <c r="A69" s="27" t="s">
        <v>146</v>
      </c>
      <c r="B69" s="7" t="s">
        <v>41</v>
      </c>
      <c r="C69" s="7" t="s">
        <v>45</v>
      </c>
      <c r="D69" s="7" t="s">
        <v>55</v>
      </c>
      <c r="E69" s="7" t="s">
        <v>42</v>
      </c>
      <c r="F69" s="7" t="s">
        <v>38</v>
      </c>
      <c r="G69" s="7" t="s">
        <v>132</v>
      </c>
      <c r="H69" s="7" t="s">
        <v>104</v>
      </c>
      <c r="I69" s="67">
        <f>I70</f>
        <v>594.70000000000005</v>
      </c>
      <c r="J69" s="67">
        <f t="shared" si="0"/>
        <v>0</v>
      </c>
      <c r="K69" s="67">
        <f>K70</f>
        <v>594.70000000000005</v>
      </c>
    </row>
    <row r="70" spans="1:11" ht="26.25" x14ac:dyDescent="0.25">
      <c r="A70" s="10" t="s">
        <v>114</v>
      </c>
      <c r="B70" s="7" t="s">
        <v>41</v>
      </c>
      <c r="C70" s="7" t="s">
        <v>45</v>
      </c>
      <c r="D70" s="7" t="s">
        <v>55</v>
      </c>
      <c r="E70" s="7" t="s">
        <v>42</v>
      </c>
      <c r="F70" s="7" t="s">
        <v>38</v>
      </c>
      <c r="G70" s="7" t="s">
        <v>132</v>
      </c>
      <c r="H70" s="7" t="s">
        <v>115</v>
      </c>
      <c r="I70" s="67">
        <v>594.70000000000005</v>
      </c>
      <c r="J70" s="67">
        <f t="shared" si="0"/>
        <v>0</v>
      </c>
      <c r="K70" s="67">
        <v>594.70000000000005</v>
      </c>
    </row>
    <row r="71" spans="1:11" s="136" customFormat="1" ht="27" x14ac:dyDescent="0.25">
      <c r="A71" s="85" t="s">
        <v>21</v>
      </c>
      <c r="B71" s="24" t="s">
        <v>45</v>
      </c>
      <c r="C71" s="24" t="s">
        <v>39</v>
      </c>
      <c r="D71" s="24" t="s">
        <v>39</v>
      </c>
      <c r="E71" s="24" t="s">
        <v>42</v>
      </c>
      <c r="F71" s="24" t="s">
        <v>39</v>
      </c>
      <c r="G71" s="24" t="s">
        <v>112</v>
      </c>
      <c r="H71" s="24" t="s">
        <v>40</v>
      </c>
      <c r="I71" s="65">
        <f>I72+I79+I89</f>
        <v>442.7</v>
      </c>
      <c r="J71" s="65">
        <f t="shared" si="0"/>
        <v>3</v>
      </c>
      <c r="K71" s="65">
        <f>K72+K79+K89</f>
        <v>445.7</v>
      </c>
    </row>
    <row r="72" spans="1:11" s="136" customFormat="1" x14ac:dyDescent="0.25">
      <c r="A72" s="56" t="s">
        <v>148</v>
      </c>
      <c r="B72" s="24" t="s">
        <v>45</v>
      </c>
      <c r="C72" s="24" t="s">
        <v>43</v>
      </c>
      <c r="D72" s="24" t="s">
        <v>39</v>
      </c>
      <c r="E72" s="24" t="s">
        <v>42</v>
      </c>
      <c r="F72" s="24" t="s">
        <v>39</v>
      </c>
      <c r="G72" s="24" t="s">
        <v>112</v>
      </c>
      <c r="H72" s="24" t="s">
        <v>40</v>
      </c>
      <c r="I72" s="65">
        <f>I73</f>
        <v>61</v>
      </c>
      <c r="J72" s="65">
        <f t="shared" si="0"/>
        <v>0</v>
      </c>
      <c r="K72" s="65">
        <f>K73</f>
        <v>61</v>
      </c>
    </row>
    <row r="73" spans="1:11" ht="39" x14ac:dyDescent="0.25">
      <c r="A73" s="10" t="s">
        <v>190</v>
      </c>
      <c r="B73" s="7" t="s">
        <v>45</v>
      </c>
      <c r="C73" s="7" t="s">
        <v>43</v>
      </c>
      <c r="D73" s="7" t="s">
        <v>191</v>
      </c>
      <c r="E73" s="7" t="s">
        <v>42</v>
      </c>
      <c r="F73" s="7" t="s">
        <v>39</v>
      </c>
      <c r="G73" s="7" t="s">
        <v>112</v>
      </c>
      <c r="H73" s="7" t="s">
        <v>40</v>
      </c>
      <c r="I73" s="67">
        <f>I74</f>
        <v>61</v>
      </c>
      <c r="J73" s="67">
        <f t="shared" si="0"/>
        <v>0</v>
      </c>
      <c r="K73" s="67">
        <f>K74</f>
        <v>61</v>
      </c>
    </row>
    <row r="74" spans="1:11" x14ac:dyDescent="0.25">
      <c r="A74" s="10" t="s">
        <v>124</v>
      </c>
      <c r="B74" s="7" t="s">
        <v>45</v>
      </c>
      <c r="C74" s="7" t="s">
        <v>43</v>
      </c>
      <c r="D74" s="7" t="s">
        <v>191</v>
      </c>
      <c r="E74" s="7" t="s">
        <v>44</v>
      </c>
      <c r="F74" s="7" t="s">
        <v>39</v>
      </c>
      <c r="G74" s="7" t="s">
        <v>112</v>
      </c>
      <c r="H74" s="7" t="s">
        <v>40</v>
      </c>
      <c r="I74" s="67">
        <f t="shared" ref="I74:K75" si="6">I75</f>
        <v>61</v>
      </c>
      <c r="J74" s="67">
        <f t="shared" ref="J74:J150" si="7">K74-I74</f>
        <v>0</v>
      </c>
      <c r="K74" s="67">
        <f t="shared" si="6"/>
        <v>61</v>
      </c>
    </row>
    <row r="75" spans="1:11" ht="39" x14ac:dyDescent="0.25">
      <c r="A75" s="10" t="s">
        <v>133</v>
      </c>
      <c r="B75" s="7" t="s">
        <v>45</v>
      </c>
      <c r="C75" s="7" t="s">
        <v>43</v>
      </c>
      <c r="D75" s="7" t="s">
        <v>191</v>
      </c>
      <c r="E75" s="7" t="s">
        <v>44</v>
      </c>
      <c r="F75" s="7" t="s">
        <v>38</v>
      </c>
      <c r="G75" s="7" t="s">
        <v>112</v>
      </c>
      <c r="H75" s="7" t="s">
        <v>40</v>
      </c>
      <c r="I75" s="67">
        <f t="shared" si="6"/>
        <v>61</v>
      </c>
      <c r="J75" s="67">
        <f t="shared" si="7"/>
        <v>0</v>
      </c>
      <c r="K75" s="67">
        <f t="shared" si="6"/>
        <v>61</v>
      </c>
    </row>
    <row r="76" spans="1:11" ht="51.75" x14ac:dyDescent="0.25">
      <c r="A76" s="46" t="s">
        <v>245</v>
      </c>
      <c r="B76" s="7" t="s">
        <v>45</v>
      </c>
      <c r="C76" s="7" t="s">
        <v>43</v>
      </c>
      <c r="D76" s="7" t="s">
        <v>191</v>
      </c>
      <c r="E76" s="7" t="s">
        <v>44</v>
      </c>
      <c r="F76" s="7" t="s">
        <v>38</v>
      </c>
      <c r="G76" s="7" t="s">
        <v>134</v>
      </c>
      <c r="H76" s="7" t="s">
        <v>40</v>
      </c>
      <c r="I76" s="67">
        <f>I77</f>
        <v>61</v>
      </c>
      <c r="J76" s="67">
        <f t="shared" si="7"/>
        <v>0</v>
      </c>
      <c r="K76" s="67">
        <f>K77</f>
        <v>61</v>
      </c>
    </row>
    <row r="77" spans="1:11" ht="25.5" x14ac:dyDescent="0.25">
      <c r="A77" s="27" t="s">
        <v>147</v>
      </c>
      <c r="B77" s="7" t="s">
        <v>45</v>
      </c>
      <c r="C77" s="7" t="s">
        <v>43</v>
      </c>
      <c r="D77" s="7" t="s">
        <v>191</v>
      </c>
      <c r="E77" s="7" t="s">
        <v>44</v>
      </c>
      <c r="F77" s="7" t="s">
        <v>38</v>
      </c>
      <c r="G77" s="7" t="s">
        <v>134</v>
      </c>
      <c r="H77" s="7" t="s">
        <v>51</v>
      </c>
      <c r="I77" s="67">
        <f>I78</f>
        <v>61</v>
      </c>
      <c r="J77" s="67">
        <f t="shared" si="7"/>
        <v>0</v>
      </c>
      <c r="K77" s="67">
        <f>K78</f>
        <v>61</v>
      </c>
    </row>
    <row r="78" spans="1:11" ht="39" x14ac:dyDescent="0.25">
      <c r="A78" s="10" t="s">
        <v>103</v>
      </c>
      <c r="B78" s="7" t="s">
        <v>45</v>
      </c>
      <c r="C78" s="7" t="s">
        <v>43</v>
      </c>
      <c r="D78" s="7" t="s">
        <v>191</v>
      </c>
      <c r="E78" s="7" t="s">
        <v>44</v>
      </c>
      <c r="F78" s="7" t="s">
        <v>38</v>
      </c>
      <c r="G78" s="7" t="s">
        <v>134</v>
      </c>
      <c r="H78" s="7" t="s">
        <v>52</v>
      </c>
      <c r="I78" s="67">
        <v>61</v>
      </c>
      <c r="J78" s="67">
        <f t="shared" si="7"/>
        <v>0</v>
      </c>
      <c r="K78" s="67">
        <v>61</v>
      </c>
    </row>
    <row r="79" spans="1:11" s="136" customFormat="1" ht="54" x14ac:dyDescent="0.25">
      <c r="A79" s="56" t="s">
        <v>227</v>
      </c>
      <c r="B79" s="24" t="s">
        <v>45</v>
      </c>
      <c r="C79" s="24" t="s">
        <v>123</v>
      </c>
      <c r="D79" s="24" t="s">
        <v>39</v>
      </c>
      <c r="E79" s="24" t="s">
        <v>42</v>
      </c>
      <c r="F79" s="24" t="s">
        <v>39</v>
      </c>
      <c r="G79" s="24" t="s">
        <v>112</v>
      </c>
      <c r="H79" s="24" t="s">
        <v>40</v>
      </c>
      <c r="I79" s="65">
        <f>I80+I85</f>
        <v>350</v>
      </c>
      <c r="J79" s="65">
        <f t="shared" si="7"/>
        <v>3</v>
      </c>
      <c r="K79" s="65">
        <f>K80+K85</f>
        <v>353</v>
      </c>
    </row>
    <row r="80" spans="1:11" ht="51.75" x14ac:dyDescent="0.25">
      <c r="A80" s="10" t="s">
        <v>194</v>
      </c>
      <c r="B80" s="7" t="s">
        <v>45</v>
      </c>
      <c r="C80" s="7" t="s">
        <v>123</v>
      </c>
      <c r="D80" s="7" t="s">
        <v>193</v>
      </c>
      <c r="E80" s="7" t="s">
        <v>42</v>
      </c>
      <c r="F80" s="7" t="s">
        <v>39</v>
      </c>
      <c r="G80" s="7" t="s">
        <v>112</v>
      </c>
      <c r="H80" s="7" t="s">
        <v>40</v>
      </c>
      <c r="I80" s="67">
        <f>I81</f>
        <v>350</v>
      </c>
      <c r="J80" s="67">
        <f t="shared" si="7"/>
        <v>0</v>
      </c>
      <c r="K80" s="67">
        <f>K81</f>
        <v>350</v>
      </c>
    </row>
    <row r="81" spans="1:11" ht="51.75" x14ac:dyDescent="0.25">
      <c r="A81" s="10" t="s">
        <v>161</v>
      </c>
      <c r="B81" s="7" t="s">
        <v>45</v>
      </c>
      <c r="C81" s="7" t="s">
        <v>123</v>
      </c>
      <c r="D81" s="7" t="s">
        <v>193</v>
      </c>
      <c r="E81" s="7" t="s">
        <v>42</v>
      </c>
      <c r="F81" s="7" t="s">
        <v>41</v>
      </c>
      <c r="G81" s="7" t="s">
        <v>112</v>
      </c>
      <c r="H81" s="7" t="s">
        <v>40</v>
      </c>
      <c r="I81" s="67">
        <f t="shared" ref="I81:K81" si="8">I82</f>
        <v>350</v>
      </c>
      <c r="J81" s="67">
        <f t="shared" si="7"/>
        <v>0</v>
      </c>
      <c r="K81" s="67">
        <f t="shared" si="8"/>
        <v>350</v>
      </c>
    </row>
    <row r="82" spans="1:11" ht="51.75" x14ac:dyDescent="0.25">
      <c r="A82" s="10" t="s">
        <v>163</v>
      </c>
      <c r="B82" s="7" t="s">
        <v>45</v>
      </c>
      <c r="C82" s="7" t="s">
        <v>123</v>
      </c>
      <c r="D82" s="7" t="s">
        <v>193</v>
      </c>
      <c r="E82" s="7" t="s">
        <v>42</v>
      </c>
      <c r="F82" s="7" t="s">
        <v>41</v>
      </c>
      <c r="G82" s="7" t="s">
        <v>162</v>
      </c>
      <c r="H82" s="7" t="s">
        <v>40</v>
      </c>
      <c r="I82" s="67">
        <f>I83</f>
        <v>350</v>
      </c>
      <c r="J82" s="67">
        <f t="shared" si="7"/>
        <v>0</v>
      </c>
      <c r="K82" s="67">
        <f>K83</f>
        <v>350</v>
      </c>
    </row>
    <row r="83" spans="1:11" ht="25.5" x14ac:dyDescent="0.25">
      <c r="A83" s="27" t="s">
        <v>147</v>
      </c>
      <c r="B83" s="7" t="s">
        <v>45</v>
      </c>
      <c r="C83" s="7" t="s">
        <v>123</v>
      </c>
      <c r="D83" s="7" t="s">
        <v>193</v>
      </c>
      <c r="E83" s="7" t="s">
        <v>42</v>
      </c>
      <c r="F83" s="7" t="s">
        <v>41</v>
      </c>
      <c r="G83" s="7" t="s">
        <v>162</v>
      </c>
      <c r="H83" s="7" t="s">
        <v>51</v>
      </c>
      <c r="I83" s="67">
        <f>I84</f>
        <v>350</v>
      </c>
      <c r="J83" s="67">
        <f t="shared" si="7"/>
        <v>0</v>
      </c>
      <c r="K83" s="67">
        <f>K84</f>
        <v>350</v>
      </c>
    </row>
    <row r="84" spans="1:11" ht="39" x14ac:dyDescent="0.25">
      <c r="A84" s="10" t="s">
        <v>103</v>
      </c>
      <c r="B84" s="7" t="s">
        <v>45</v>
      </c>
      <c r="C84" s="7" t="s">
        <v>123</v>
      </c>
      <c r="D84" s="7" t="s">
        <v>193</v>
      </c>
      <c r="E84" s="7" t="s">
        <v>42</v>
      </c>
      <c r="F84" s="7" t="s">
        <v>41</v>
      </c>
      <c r="G84" s="7" t="s">
        <v>162</v>
      </c>
      <c r="H84" s="7" t="s">
        <v>52</v>
      </c>
      <c r="I84" s="67">
        <v>350</v>
      </c>
      <c r="J84" s="67">
        <f t="shared" si="7"/>
        <v>0</v>
      </c>
      <c r="K84" s="67">
        <v>350</v>
      </c>
    </row>
    <row r="85" spans="1:11" ht="64.5" x14ac:dyDescent="0.25">
      <c r="A85" s="10" t="s">
        <v>188</v>
      </c>
      <c r="B85" s="7" t="s">
        <v>45</v>
      </c>
      <c r="C85" s="7" t="s">
        <v>123</v>
      </c>
      <c r="D85" s="7" t="s">
        <v>187</v>
      </c>
      <c r="E85" s="7" t="s">
        <v>42</v>
      </c>
      <c r="F85" s="7" t="s">
        <v>39</v>
      </c>
      <c r="G85" s="7" t="s">
        <v>112</v>
      </c>
      <c r="H85" s="7" t="s">
        <v>40</v>
      </c>
      <c r="I85" s="67">
        <f>I86</f>
        <v>0</v>
      </c>
      <c r="J85" s="67">
        <f t="shared" si="7"/>
        <v>3</v>
      </c>
      <c r="K85" s="67">
        <f>K86</f>
        <v>3</v>
      </c>
    </row>
    <row r="86" spans="1:11" ht="26.25" x14ac:dyDescent="0.25">
      <c r="A86" s="10" t="s">
        <v>342</v>
      </c>
      <c r="B86" s="7" t="s">
        <v>45</v>
      </c>
      <c r="C86" s="7" t="s">
        <v>123</v>
      </c>
      <c r="D86" s="7" t="s">
        <v>187</v>
      </c>
      <c r="E86" s="7" t="s">
        <v>42</v>
      </c>
      <c r="F86" s="7" t="s">
        <v>45</v>
      </c>
      <c r="G86" s="7" t="s">
        <v>112</v>
      </c>
      <c r="H86" s="7" t="s">
        <v>40</v>
      </c>
      <c r="I86" s="67">
        <f>I87</f>
        <v>0</v>
      </c>
      <c r="J86" s="67">
        <f t="shared" si="7"/>
        <v>3</v>
      </c>
      <c r="K86" s="67">
        <f>K87</f>
        <v>3</v>
      </c>
    </row>
    <row r="87" spans="1:11" x14ac:dyDescent="0.25">
      <c r="A87" s="10" t="s">
        <v>180</v>
      </c>
      <c r="B87" s="7" t="s">
        <v>45</v>
      </c>
      <c r="C87" s="7" t="s">
        <v>123</v>
      </c>
      <c r="D87" s="7" t="s">
        <v>187</v>
      </c>
      <c r="E87" s="7" t="s">
        <v>42</v>
      </c>
      <c r="F87" s="7" t="s">
        <v>45</v>
      </c>
      <c r="G87" s="7" t="s">
        <v>121</v>
      </c>
      <c r="H87" s="7" t="s">
        <v>40</v>
      </c>
      <c r="I87" s="67">
        <f>I88</f>
        <v>0</v>
      </c>
      <c r="J87" s="67">
        <f t="shared" si="7"/>
        <v>3</v>
      </c>
      <c r="K87" s="67">
        <f>K88</f>
        <v>3</v>
      </c>
    </row>
    <row r="88" spans="1:11" x14ac:dyDescent="0.25">
      <c r="A88" s="10" t="s">
        <v>343</v>
      </c>
      <c r="B88" s="7" t="s">
        <v>45</v>
      </c>
      <c r="C88" s="7" t="s">
        <v>123</v>
      </c>
      <c r="D88" s="7" t="s">
        <v>187</v>
      </c>
      <c r="E88" s="7" t="s">
        <v>42</v>
      </c>
      <c r="F88" s="7" t="s">
        <v>45</v>
      </c>
      <c r="G88" s="7" t="s">
        <v>121</v>
      </c>
      <c r="H88" s="7" t="s">
        <v>341</v>
      </c>
      <c r="I88" s="67">
        <v>0</v>
      </c>
      <c r="J88" s="67">
        <f t="shared" si="7"/>
        <v>3</v>
      </c>
      <c r="K88" s="67">
        <v>3</v>
      </c>
    </row>
    <row r="89" spans="1:11" s="136" customFormat="1" ht="42.75" customHeight="1" x14ac:dyDescent="0.25">
      <c r="A89" s="56" t="s">
        <v>195</v>
      </c>
      <c r="B89" s="24" t="s">
        <v>45</v>
      </c>
      <c r="C89" s="24" t="s">
        <v>59</v>
      </c>
      <c r="D89" s="24" t="s">
        <v>39</v>
      </c>
      <c r="E89" s="24" t="s">
        <v>42</v>
      </c>
      <c r="F89" s="24" t="s">
        <v>39</v>
      </c>
      <c r="G89" s="24" t="s">
        <v>112</v>
      </c>
      <c r="H89" s="24" t="s">
        <v>40</v>
      </c>
      <c r="I89" s="65">
        <f>I90</f>
        <v>31.700000000000003</v>
      </c>
      <c r="J89" s="65">
        <f t="shared" si="7"/>
        <v>0</v>
      </c>
      <c r="K89" s="65">
        <f>K90</f>
        <v>31.700000000000003</v>
      </c>
    </row>
    <row r="90" spans="1:11" ht="39" x14ac:dyDescent="0.25">
      <c r="A90" s="10" t="s">
        <v>190</v>
      </c>
      <c r="B90" s="7" t="s">
        <v>45</v>
      </c>
      <c r="C90" s="7" t="s">
        <v>59</v>
      </c>
      <c r="D90" s="7" t="s">
        <v>191</v>
      </c>
      <c r="E90" s="7" t="s">
        <v>42</v>
      </c>
      <c r="F90" s="7" t="s">
        <v>39</v>
      </c>
      <c r="G90" s="7" t="s">
        <v>112</v>
      </c>
      <c r="H90" s="7" t="s">
        <v>40</v>
      </c>
      <c r="I90" s="67">
        <f>I91</f>
        <v>31.700000000000003</v>
      </c>
      <c r="J90" s="67">
        <f t="shared" si="7"/>
        <v>0</v>
      </c>
      <c r="K90" s="67">
        <f>K91</f>
        <v>31.700000000000003</v>
      </c>
    </row>
    <row r="91" spans="1:11" x14ac:dyDescent="0.25">
      <c r="A91" s="10" t="s">
        <v>124</v>
      </c>
      <c r="B91" s="7" t="s">
        <v>45</v>
      </c>
      <c r="C91" s="7" t="s">
        <v>59</v>
      </c>
      <c r="D91" s="7" t="s">
        <v>191</v>
      </c>
      <c r="E91" s="7" t="s">
        <v>44</v>
      </c>
      <c r="F91" s="7" t="s">
        <v>39</v>
      </c>
      <c r="G91" s="7" t="s">
        <v>112</v>
      </c>
      <c r="H91" s="7" t="s">
        <v>40</v>
      </c>
      <c r="I91" s="67">
        <f>I92</f>
        <v>31.700000000000003</v>
      </c>
      <c r="J91" s="67">
        <f t="shared" si="7"/>
        <v>0</v>
      </c>
      <c r="K91" s="67">
        <f>K92</f>
        <v>31.700000000000003</v>
      </c>
    </row>
    <row r="92" spans="1:11" ht="26.25" x14ac:dyDescent="0.25">
      <c r="A92" s="10" t="s">
        <v>125</v>
      </c>
      <c r="B92" s="7" t="s">
        <v>45</v>
      </c>
      <c r="C92" s="7" t="s">
        <v>59</v>
      </c>
      <c r="D92" s="7" t="s">
        <v>191</v>
      </c>
      <c r="E92" s="7" t="s">
        <v>44</v>
      </c>
      <c r="F92" s="7" t="s">
        <v>41</v>
      </c>
      <c r="G92" s="7" t="s">
        <v>112</v>
      </c>
      <c r="H92" s="7" t="s">
        <v>40</v>
      </c>
      <c r="I92" s="67">
        <f>I93+I96</f>
        <v>31.700000000000003</v>
      </c>
      <c r="J92" s="67">
        <f t="shared" si="7"/>
        <v>0</v>
      </c>
      <c r="K92" s="67">
        <f>K93+K96</f>
        <v>31.700000000000003</v>
      </c>
    </row>
    <row r="93" spans="1:11" ht="26.25" x14ac:dyDescent="0.25">
      <c r="A93" s="16" t="s">
        <v>222</v>
      </c>
      <c r="B93" s="7" t="s">
        <v>45</v>
      </c>
      <c r="C93" s="7" t="s">
        <v>59</v>
      </c>
      <c r="D93" s="7" t="s">
        <v>191</v>
      </c>
      <c r="E93" s="7" t="s">
        <v>44</v>
      </c>
      <c r="F93" s="7" t="s">
        <v>41</v>
      </c>
      <c r="G93" s="7" t="s">
        <v>126</v>
      </c>
      <c r="H93" s="7" t="s">
        <v>40</v>
      </c>
      <c r="I93" s="67">
        <f>I94</f>
        <v>25.3</v>
      </c>
      <c r="J93" s="67">
        <f t="shared" si="7"/>
        <v>0</v>
      </c>
      <c r="K93" s="67">
        <f>K94</f>
        <v>25.3</v>
      </c>
    </row>
    <row r="94" spans="1:11" ht="63.75" x14ac:dyDescent="0.25">
      <c r="A94" s="27" t="s">
        <v>146</v>
      </c>
      <c r="B94" s="7" t="s">
        <v>45</v>
      </c>
      <c r="C94" s="7" t="s">
        <v>59</v>
      </c>
      <c r="D94" s="7" t="s">
        <v>191</v>
      </c>
      <c r="E94" s="7" t="s">
        <v>44</v>
      </c>
      <c r="F94" s="7" t="s">
        <v>41</v>
      </c>
      <c r="G94" s="7" t="s">
        <v>126</v>
      </c>
      <c r="H94" s="7" t="s">
        <v>104</v>
      </c>
      <c r="I94" s="67">
        <f>I95</f>
        <v>25.3</v>
      </c>
      <c r="J94" s="67">
        <f t="shared" si="7"/>
        <v>0</v>
      </c>
      <c r="K94" s="67">
        <f>K95</f>
        <v>25.3</v>
      </c>
    </row>
    <row r="95" spans="1:11" ht="26.25" x14ac:dyDescent="0.25">
      <c r="A95" s="46" t="s">
        <v>17</v>
      </c>
      <c r="B95" s="7" t="s">
        <v>45</v>
      </c>
      <c r="C95" s="7" t="s">
        <v>59</v>
      </c>
      <c r="D95" s="7" t="s">
        <v>191</v>
      </c>
      <c r="E95" s="7" t="s">
        <v>44</v>
      </c>
      <c r="F95" s="7" t="s">
        <v>41</v>
      </c>
      <c r="G95" s="7" t="s">
        <v>126</v>
      </c>
      <c r="H95" s="7" t="s">
        <v>115</v>
      </c>
      <c r="I95" s="67">
        <v>25.3</v>
      </c>
      <c r="J95" s="67">
        <f t="shared" si="7"/>
        <v>0</v>
      </c>
      <c r="K95" s="67">
        <v>25.3</v>
      </c>
    </row>
    <row r="96" spans="1:11" ht="42" customHeight="1" x14ac:dyDescent="0.25">
      <c r="A96" s="84" t="s">
        <v>223</v>
      </c>
      <c r="B96" s="7" t="s">
        <v>45</v>
      </c>
      <c r="C96" s="7" t="s">
        <v>59</v>
      </c>
      <c r="D96" s="7" t="s">
        <v>191</v>
      </c>
      <c r="E96" s="7" t="s">
        <v>44</v>
      </c>
      <c r="F96" s="7" t="s">
        <v>41</v>
      </c>
      <c r="G96" s="7" t="s">
        <v>158</v>
      </c>
      <c r="H96" s="7" t="s">
        <v>40</v>
      </c>
      <c r="I96" s="67">
        <f>I97</f>
        <v>6.4</v>
      </c>
      <c r="J96" s="67">
        <f t="shared" si="7"/>
        <v>0</v>
      </c>
      <c r="K96" s="67">
        <f>K97</f>
        <v>6.4</v>
      </c>
    </row>
    <row r="97" spans="1:11" ht="63.75" x14ac:dyDescent="0.25">
      <c r="A97" s="27" t="s">
        <v>146</v>
      </c>
      <c r="B97" s="7" t="s">
        <v>45</v>
      </c>
      <c r="C97" s="7" t="s">
        <v>59</v>
      </c>
      <c r="D97" s="7" t="s">
        <v>191</v>
      </c>
      <c r="E97" s="7" t="s">
        <v>44</v>
      </c>
      <c r="F97" s="7" t="s">
        <v>41</v>
      </c>
      <c r="G97" s="7" t="s">
        <v>158</v>
      </c>
      <c r="H97" s="7" t="s">
        <v>104</v>
      </c>
      <c r="I97" s="67">
        <f>I98</f>
        <v>6.4</v>
      </c>
      <c r="J97" s="67">
        <f t="shared" si="7"/>
        <v>0</v>
      </c>
      <c r="K97" s="67">
        <f>K98</f>
        <v>6.4</v>
      </c>
    </row>
    <row r="98" spans="1:11" ht="26.25" x14ac:dyDescent="0.25">
      <c r="A98" s="46" t="s">
        <v>17</v>
      </c>
      <c r="B98" s="7" t="s">
        <v>45</v>
      </c>
      <c r="C98" s="7" t="s">
        <v>59</v>
      </c>
      <c r="D98" s="7" t="s">
        <v>191</v>
      </c>
      <c r="E98" s="7" t="s">
        <v>44</v>
      </c>
      <c r="F98" s="7" t="s">
        <v>41</v>
      </c>
      <c r="G98" s="7" t="s">
        <v>158</v>
      </c>
      <c r="H98" s="7" t="s">
        <v>115</v>
      </c>
      <c r="I98" s="67">
        <f>5.2+1.2</f>
        <v>6.4</v>
      </c>
      <c r="J98" s="67">
        <f t="shared" si="7"/>
        <v>0</v>
      </c>
      <c r="K98" s="67">
        <f>5.2+1.2</f>
        <v>6.4</v>
      </c>
    </row>
    <row r="99" spans="1:11" s="136" customFormat="1" x14ac:dyDescent="0.25">
      <c r="A99" s="82" t="s">
        <v>22</v>
      </c>
      <c r="B99" s="24" t="s">
        <v>43</v>
      </c>
      <c r="C99" s="24" t="s">
        <v>39</v>
      </c>
      <c r="D99" s="24" t="s">
        <v>39</v>
      </c>
      <c r="E99" s="24" t="s">
        <v>42</v>
      </c>
      <c r="F99" s="24" t="s">
        <v>39</v>
      </c>
      <c r="G99" s="24" t="s">
        <v>112</v>
      </c>
      <c r="H99" s="24" t="s">
        <v>40</v>
      </c>
      <c r="I99" s="65">
        <f>I100+I116+I122+I135+I141</f>
        <v>16055.699999999997</v>
      </c>
      <c r="J99" s="65">
        <f t="shared" si="7"/>
        <v>2222</v>
      </c>
      <c r="K99" s="65">
        <f>K100+K116+K122+K135+K141</f>
        <v>18277.699999999997</v>
      </c>
    </row>
    <row r="100" spans="1:11" s="136" customFormat="1" x14ac:dyDescent="0.25">
      <c r="A100" s="82" t="s">
        <v>23</v>
      </c>
      <c r="B100" s="24" t="s">
        <v>43</v>
      </c>
      <c r="C100" s="24" t="s">
        <v>38</v>
      </c>
      <c r="D100" s="24" t="s">
        <v>39</v>
      </c>
      <c r="E100" s="24" t="s">
        <v>42</v>
      </c>
      <c r="F100" s="24" t="s">
        <v>39</v>
      </c>
      <c r="G100" s="24" t="s">
        <v>112</v>
      </c>
      <c r="H100" s="24" t="s">
        <v>40</v>
      </c>
      <c r="I100" s="65">
        <f>I101</f>
        <v>2477.1999999999998</v>
      </c>
      <c r="J100" s="65">
        <f t="shared" si="7"/>
        <v>250.19999999999982</v>
      </c>
      <c r="K100" s="65">
        <f>K101</f>
        <v>2727.3999999999996</v>
      </c>
    </row>
    <row r="101" spans="1:11" ht="26.25" x14ac:dyDescent="0.25">
      <c r="A101" s="16" t="s">
        <v>197</v>
      </c>
      <c r="B101" s="7" t="s">
        <v>43</v>
      </c>
      <c r="C101" s="7" t="s">
        <v>38</v>
      </c>
      <c r="D101" s="7" t="s">
        <v>196</v>
      </c>
      <c r="E101" s="7" t="s">
        <v>42</v>
      </c>
      <c r="F101" s="7" t="s">
        <v>39</v>
      </c>
      <c r="G101" s="7" t="s">
        <v>112</v>
      </c>
      <c r="H101" s="7" t="s">
        <v>40</v>
      </c>
      <c r="I101" s="67">
        <f>I102+I109</f>
        <v>2477.1999999999998</v>
      </c>
      <c r="J101" s="67">
        <f t="shared" si="7"/>
        <v>250.19999999999982</v>
      </c>
      <c r="K101" s="67">
        <f>K102+K109</f>
        <v>2727.3999999999996</v>
      </c>
    </row>
    <row r="102" spans="1:11" ht="39" x14ac:dyDescent="0.25">
      <c r="A102" s="16" t="s">
        <v>135</v>
      </c>
      <c r="B102" s="7" t="s">
        <v>43</v>
      </c>
      <c r="C102" s="7" t="s">
        <v>38</v>
      </c>
      <c r="D102" s="7" t="s">
        <v>196</v>
      </c>
      <c r="E102" s="7" t="s">
        <v>42</v>
      </c>
      <c r="F102" s="7" t="s">
        <v>38</v>
      </c>
      <c r="G102" s="7" t="s">
        <v>112</v>
      </c>
      <c r="H102" s="7" t="s">
        <v>40</v>
      </c>
      <c r="I102" s="67">
        <f>I106+I103</f>
        <v>1904.4</v>
      </c>
      <c r="J102" s="67">
        <f t="shared" si="7"/>
        <v>250.19999999999982</v>
      </c>
      <c r="K102" s="67">
        <f>K106+K103</f>
        <v>2154.6</v>
      </c>
    </row>
    <row r="103" spans="1:11" ht="26.25" x14ac:dyDescent="0.25">
      <c r="A103" s="16" t="s">
        <v>224</v>
      </c>
      <c r="B103" s="7" t="s">
        <v>43</v>
      </c>
      <c r="C103" s="7" t="s">
        <v>38</v>
      </c>
      <c r="D103" s="7" t="s">
        <v>196</v>
      </c>
      <c r="E103" s="7" t="s">
        <v>42</v>
      </c>
      <c r="F103" s="7" t="s">
        <v>38</v>
      </c>
      <c r="G103" s="54" t="s">
        <v>152</v>
      </c>
      <c r="H103" s="7" t="s">
        <v>40</v>
      </c>
      <c r="I103" s="67">
        <f>I104</f>
        <v>900</v>
      </c>
      <c r="J103" s="67">
        <f t="shared" si="7"/>
        <v>250.20000000000005</v>
      </c>
      <c r="K103" s="67">
        <f>K104</f>
        <v>1150.2</v>
      </c>
    </row>
    <row r="104" spans="1:11" ht="63.75" x14ac:dyDescent="0.25">
      <c r="A104" s="27" t="s">
        <v>146</v>
      </c>
      <c r="B104" s="7" t="s">
        <v>43</v>
      </c>
      <c r="C104" s="7" t="s">
        <v>38</v>
      </c>
      <c r="D104" s="7" t="s">
        <v>196</v>
      </c>
      <c r="E104" s="7" t="s">
        <v>42</v>
      </c>
      <c r="F104" s="7" t="s">
        <v>38</v>
      </c>
      <c r="G104" s="54" t="s">
        <v>152</v>
      </c>
      <c r="H104" s="7" t="s">
        <v>104</v>
      </c>
      <c r="I104" s="67">
        <f>I105</f>
        <v>900</v>
      </c>
      <c r="J104" s="67">
        <f t="shared" si="7"/>
        <v>250.20000000000005</v>
      </c>
      <c r="K104" s="67">
        <f>K105</f>
        <v>1150.2</v>
      </c>
    </row>
    <row r="105" spans="1:11" ht="26.25" x14ac:dyDescent="0.25">
      <c r="A105" s="10" t="s">
        <v>17</v>
      </c>
      <c r="B105" s="7" t="s">
        <v>43</v>
      </c>
      <c r="C105" s="7" t="s">
        <v>38</v>
      </c>
      <c r="D105" s="7" t="s">
        <v>196</v>
      </c>
      <c r="E105" s="7" t="s">
        <v>42</v>
      </c>
      <c r="F105" s="7" t="s">
        <v>38</v>
      </c>
      <c r="G105" s="54" t="s">
        <v>152</v>
      </c>
      <c r="H105" s="7" t="s">
        <v>105</v>
      </c>
      <c r="I105" s="67">
        <v>900</v>
      </c>
      <c r="J105" s="67">
        <f t="shared" si="7"/>
        <v>250.20000000000005</v>
      </c>
      <c r="K105" s="67">
        <f>900+250.2</f>
        <v>1150.2</v>
      </c>
    </row>
    <row r="106" spans="1:11" ht="26.25" x14ac:dyDescent="0.25">
      <c r="A106" s="46" t="s">
        <v>198</v>
      </c>
      <c r="B106" s="7" t="s">
        <v>43</v>
      </c>
      <c r="C106" s="7" t="s">
        <v>38</v>
      </c>
      <c r="D106" s="7" t="s">
        <v>196</v>
      </c>
      <c r="E106" s="7" t="s">
        <v>42</v>
      </c>
      <c r="F106" s="7" t="s">
        <v>38</v>
      </c>
      <c r="G106" s="7" t="s">
        <v>164</v>
      </c>
      <c r="H106" s="7" t="s">
        <v>40</v>
      </c>
      <c r="I106" s="67">
        <f>I107</f>
        <v>1004.4</v>
      </c>
      <c r="J106" s="67">
        <f t="shared" si="7"/>
        <v>0</v>
      </c>
      <c r="K106" s="67">
        <f>K107</f>
        <v>1004.4</v>
      </c>
    </row>
    <row r="107" spans="1:11" ht="63.75" x14ac:dyDescent="0.25">
      <c r="A107" s="27" t="s">
        <v>146</v>
      </c>
      <c r="B107" s="7" t="s">
        <v>43</v>
      </c>
      <c r="C107" s="7" t="s">
        <v>38</v>
      </c>
      <c r="D107" s="7" t="s">
        <v>196</v>
      </c>
      <c r="E107" s="7" t="s">
        <v>42</v>
      </c>
      <c r="F107" s="7" t="s">
        <v>38</v>
      </c>
      <c r="G107" s="7" t="s">
        <v>164</v>
      </c>
      <c r="H107" s="7" t="s">
        <v>104</v>
      </c>
      <c r="I107" s="67">
        <f>I108</f>
        <v>1004.4</v>
      </c>
      <c r="J107" s="67">
        <f t="shared" si="7"/>
        <v>0</v>
      </c>
      <c r="K107" s="67">
        <f>K108</f>
        <v>1004.4</v>
      </c>
    </row>
    <row r="108" spans="1:11" ht="26.25" x14ac:dyDescent="0.25">
      <c r="A108" s="10" t="s">
        <v>17</v>
      </c>
      <c r="B108" s="7" t="s">
        <v>43</v>
      </c>
      <c r="C108" s="7" t="s">
        <v>38</v>
      </c>
      <c r="D108" s="7" t="s">
        <v>196</v>
      </c>
      <c r="E108" s="7" t="s">
        <v>42</v>
      </c>
      <c r="F108" s="7" t="s">
        <v>38</v>
      </c>
      <c r="G108" s="7" t="s">
        <v>164</v>
      </c>
      <c r="H108" s="7" t="s">
        <v>105</v>
      </c>
      <c r="I108" s="67">
        <v>1004.4</v>
      </c>
      <c r="J108" s="67">
        <f t="shared" si="7"/>
        <v>0</v>
      </c>
      <c r="K108" s="67">
        <v>1004.4</v>
      </c>
    </row>
    <row r="109" spans="1:11" ht="26.25" x14ac:dyDescent="0.25">
      <c r="A109" s="84" t="s">
        <v>199</v>
      </c>
      <c r="B109" s="54" t="s">
        <v>43</v>
      </c>
      <c r="C109" s="54" t="s">
        <v>38</v>
      </c>
      <c r="D109" s="54" t="s">
        <v>196</v>
      </c>
      <c r="E109" s="54" t="s">
        <v>42</v>
      </c>
      <c r="F109" s="54" t="s">
        <v>41</v>
      </c>
      <c r="G109" s="54" t="s">
        <v>112</v>
      </c>
      <c r="H109" s="54" t="s">
        <v>40</v>
      </c>
      <c r="I109" s="67">
        <f>I110+I113</f>
        <v>572.79999999999995</v>
      </c>
      <c r="J109" s="67">
        <f t="shared" si="7"/>
        <v>0</v>
      </c>
      <c r="K109" s="67">
        <f>K110+K113</f>
        <v>572.79999999999995</v>
      </c>
    </row>
    <row r="110" spans="1:11" ht="39" x14ac:dyDescent="0.25">
      <c r="A110" s="46" t="s">
        <v>168</v>
      </c>
      <c r="B110" s="54" t="s">
        <v>43</v>
      </c>
      <c r="C110" s="54" t="s">
        <v>38</v>
      </c>
      <c r="D110" s="54" t="s">
        <v>196</v>
      </c>
      <c r="E110" s="54" t="s">
        <v>42</v>
      </c>
      <c r="F110" s="54" t="s">
        <v>41</v>
      </c>
      <c r="G110" s="54" t="s">
        <v>122</v>
      </c>
      <c r="H110" s="54" t="s">
        <v>40</v>
      </c>
      <c r="I110" s="67">
        <f>I111</f>
        <v>477.8</v>
      </c>
      <c r="J110" s="67">
        <f t="shared" si="7"/>
        <v>0</v>
      </c>
      <c r="K110" s="67">
        <f>K111</f>
        <v>477.8</v>
      </c>
    </row>
    <row r="111" spans="1:11" ht="63.75" x14ac:dyDescent="0.25">
      <c r="A111" s="27" t="s">
        <v>146</v>
      </c>
      <c r="B111" s="54" t="s">
        <v>43</v>
      </c>
      <c r="C111" s="54" t="s">
        <v>38</v>
      </c>
      <c r="D111" s="54" t="s">
        <v>196</v>
      </c>
      <c r="E111" s="54" t="s">
        <v>42</v>
      </c>
      <c r="F111" s="54" t="s">
        <v>41</v>
      </c>
      <c r="G111" s="54" t="s">
        <v>122</v>
      </c>
      <c r="H111" s="54" t="s">
        <v>104</v>
      </c>
      <c r="I111" s="67">
        <f>I112</f>
        <v>477.8</v>
      </c>
      <c r="J111" s="67">
        <f t="shared" si="7"/>
        <v>0</v>
      </c>
      <c r="K111" s="67">
        <f>K112</f>
        <v>477.8</v>
      </c>
    </row>
    <row r="112" spans="1:11" ht="26.25" x14ac:dyDescent="0.25">
      <c r="A112" s="46" t="s">
        <v>17</v>
      </c>
      <c r="B112" s="54" t="s">
        <v>43</v>
      </c>
      <c r="C112" s="54" t="s">
        <v>38</v>
      </c>
      <c r="D112" s="54" t="s">
        <v>196</v>
      </c>
      <c r="E112" s="54" t="s">
        <v>42</v>
      </c>
      <c r="F112" s="54" t="s">
        <v>41</v>
      </c>
      <c r="G112" s="54" t="s">
        <v>122</v>
      </c>
      <c r="H112" s="54" t="s">
        <v>105</v>
      </c>
      <c r="I112" s="67">
        <v>477.8</v>
      </c>
      <c r="J112" s="67">
        <f t="shared" si="7"/>
        <v>0</v>
      </c>
      <c r="K112" s="67">
        <v>477.8</v>
      </c>
    </row>
    <row r="113" spans="1:11" ht="26.25" x14ac:dyDescent="0.25">
      <c r="A113" s="46" t="s">
        <v>224</v>
      </c>
      <c r="B113" s="54" t="s">
        <v>43</v>
      </c>
      <c r="C113" s="54" t="s">
        <v>38</v>
      </c>
      <c r="D113" s="54" t="s">
        <v>196</v>
      </c>
      <c r="E113" s="54" t="s">
        <v>42</v>
      </c>
      <c r="F113" s="54" t="s">
        <v>41</v>
      </c>
      <c r="G113" s="54" t="s">
        <v>152</v>
      </c>
      <c r="H113" s="54" t="s">
        <v>40</v>
      </c>
      <c r="I113" s="67">
        <f>I114</f>
        <v>95</v>
      </c>
      <c r="J113" s="67">
        <f t="shared" si="7"/>
        <v>0</v>
      </c>
      <c r="K113" s="67">
        <f>K114</f>
        <v>95</v>
      </c>
    </row>
    <row r="114" spans="1:11" ht="64.5" x14ac:dyDescent="0.25">
      <c r="A114" s="46" t="s">
        <v>146</v>
      </c>
      <c r="B114" s="54" t="s">
        <v>43</v>
      </c>
      <c r="C114" s="54" t="s">
        <v>38</v>
      </c>
      <c r="D114" s="54" t="s">
        <v>196</v>
      </c>
      <c r="E114" s="54" t="s">
        <v>42</v>
      </c>
      <c r="F114" s="54" t="s">
        <v>41</v>
      </c>
      <c r="G114" s="54" t="s">
        <v>152</v>
      </c>
      <c r="H114" s="54" t="s">
        <v>104</v>
      </c>
      <c r="I114" s="67">
        <f>I115</f>
        <v>95</v>
      </c>
      <c r="J114" s="67">
        <f t="shared" si="7"/>
        <v>0</v>
      </c>
      <c r="K114" s="67">
        <f>K115</f>
        <v>95</v>
      </c>
    </row>
    <row r="115" spans="1:11" ht="26.25" x14ac:dyDescent="0.25">
      <c r="A115" s="46" t="s">
        <v>17</v>
      </c>
      <c r="B115" s="54" t="s">
        <v>43</v>
      </c>
      <c r="C115" s="54" t="s">
        <v>38</v>
      </c>
      <c r="D115" s="54" t="s">
        <v>196</v>
      </c>
      <c r="E115" s="54" t="s">
        <v>42</v>
      </c>
      <c r="F115" s="54" t="s">
        <v>41</v>
      </c>
      <c r="G115" s="54" t="s">
        <v>152</v>
      </c>
      <c r="H115" s="54" t="s">
        <v>105</v>
      </c>
      <c r="I115" s="67">
        <v>95</v>
      </c>
      <c r="J115" s="67">
        <f t="shared" si="7"/>
        <v>0</v>
      </c>
      <c r="K115" s="67">
        <v>95</v>
      </c>
    </row>
    <row r="116" spans="1:11" s="138" customFormat="1" x14ac:dyDescent="0.25">
      <c r="A116" s="52" t="s">
        <v>344</v>
      </c>
      <c r="B116" s="177" t="s">
        <v>43</v>
      </c>
      <c r="C116" s="177" t="s">
        <v>47</v>
      </c>
      <c r="D116" s="177" t="s">
        <v>39</v>
      </c>
      <c r="E116" s="177" t="s">
        <v>42</v>
      </c>
      <c r="F116" s="177" t="s">
        <v>39</v>
      </c>
      <c r="G116" s="177" t="s">
        <v>112</v>
      </c>
      <c r="H116" s="177" t="s">
        <v>40</v>
      </c>
      <c r="I116" s="66">
        <f>I117</f>
        <v>0</v>
      </c>
      <c r="J116" s="67">
        <f t="shared" si="7"/>
        <v>72.599999999999994</v>
      </c>
      <c r="K116" s="66">
        <f>K117</f>
        <v>72.599999999999994</v>
      </c>
    </row>
    <row r="117" spans="1:11" ht="26.25" x14ac:dyDescent="0.25">
      <c r="A117" s="46" t="s">
        <v>345</v>
      </c>
      <c r="B117" s="54" t="s">
        <v>43</v>
      </c>
      <c r="C117" s="54" t="s">
        <v>47</v>
      </c>
      <c r="D117" s="54" t="s">
        <v>181</v>
      </c>
      <c r="E117" s="54" t="s">
        <v>42</v>
      </c>
      <c r="F117" s="54" t="s">
        <v>39</v>
      </c>
      <c r="G117" s="54" t="s">
        <v>112</v>
      </c>
      <c r="H117" s="54" t="s">
        <v>40</v>
      </c>
      <c r="I117" s="67">
        <f>I118</f>
        <v>0</v>
      </c>
      <c r="J117" s="67">
        <f t="shared" si="7"/>
        <v>72.599999999999994</v>
      </c>
      <c r="K117" s="67">
        <f>K118</f>
        <v>72.599999999999994</v>
      </c>
    </row>
    <row r="118" spans="1:11" ht="51.75" x14ac:dyDescent="0.25">
      <c r="A118" s="46" t="s">
        <v>346</v>
      </c>
      <c r="B118" s="54" t="s">
        <v>43</v>
      </c>
      <c r="C118" s="54" t="s">
        <v>47</v>
      </c>
      <c r="D118" s="54" t="s">
        <v>181</v>
      </c>
      <c r="E118" s="54" t="s">
        <v>42</v>
      </c>
      <c r="F118" s="54" t="s">
        <v>45</v>
      </c>
      <c r="G118" s="54" t="s">
        <v>112</v>
      </c>
      <c r="H118" s="54" t="s">
        <v>40</v>
      </c>
      <c r="I118" s="67">
        <f>I119</f>
        <v>0</v>
      </c>
      <c r="J118" s="67">
        <f t="shared" si="7"/>
        <v>72.599999999999994</v>
      </c>
      <c r="K118" s="67">
        <f>K119</f>
        <v>72.599999999999994</v>
      </c>
    </row>
    <row r="119" spans="1:11" ht="51.75" x14ac:dyDescent="0.25">
      <c r="A119" s="46" t="s">
        <v>347</v>
      </c>
      <c r="B119" s="54" t="s">
        <v>43</v>
      </c>
      <c r="C119" s="54" t="s">
        <v>47</v>
      </c>
      <c r="D119" s="54" t="s">
        <v>181</v>
      </c>
      <c r="E119" s="54" t="s">
        <v>42</v>
      </c>
      <c r="F119" s="54" t="s">
        <v>45</v>
      </c>
      <c r="G119" s="54" t="s">
        <v>348</v>
      </c>
      <c r="H119" s="54" t="s">
        <v>40</v>
      </c>
      <c r="I119" s="67">
        <f>I120</f>
        <v>0</v>
      </c>
      <c r="J119" s="67">
        <f t="shared" si="7"/>
        <v>72.599999999999994</v>
      </c>
      <c r="K119" s="67">
        <f>K120</f>
        <v>72.599999999999994</v>
      </c>
    </row>
    <row r="120" spans="1:11" ht="26.25" x14ac:dyDescent="0.25">
      <c r="A120" s="46" t="s">
        <v>147</v>
      </c>
      <c r="B120" s="54" t="s">
        <v>43</v>
      </c>
      <c r="C120" s="54" t="s">
        <v>47</v>
      </c>
      <c r="D120" s="54" t="s">
        <v>181</v>
      </c>
      <c r="E120" s="54" t="s">
        <v>42</v>
      </c>
      <c r="F120" s="54" t="s">
        <v>45</v>
      </c>
      <c r="G120" s="54" t="s">
        <v>348</v>
      </c>
      <c r="H120" s="54" t="s">
        <v>51</v>
      </c>
      <c r="I120" s="67">
        <f>I121</f>
        <v>0</v>
      </c>
      <c r="J120" s="67"/>
      <c r="K120" s="67">
        <f>K121</f>
        <v>72.599999999999994</v>
      </c>
    </row>
    <row r="121" spans="1:11" ht="39" x14ac:dyDescent="0.25">
      <c r="A121" s="46" t="s">
        <v>103</v>
      </c>
      <c r="B121" s="54" t="s">
        <v>43</v>
      </c>
      <c r="C121" s="54" t="s">
        <v>47</v>
      </c>
      <c r="D121" s="54" t="s">
        <v>181</v>
      </c>
      <c r="E121" s="54" t="s">
        <v>42</v>
      </c>
      <c r="F121" s="54" t="s">
        <v>45</v>
      </c>
      <c r="G121" s="54" t="s">
        <v>348</v>
      </c>
      <c r="H121" s="54" t="s">
        <v>52</v>
      </c>
      <c r="I121" s="67">
        <v>0</v>
      </c>
      <c r="J121" s="67">
        <f t="shared" si="7"/>
        <v>72.599999999999994</v>
      </c>
      <c r="K121" s="67">
        <v>72.599999999999994</v>
      </c>
    </row>
    <row r="122" spans="1:11" s="136" customFormat="1" x14ac:dyDescent="0.25">
      <c r="A122" s="56" t="s">
        <v>179</v>
      </c>
      <c r="B122" s="24" t="s">
        <v>43</v>
      </c>
      <c r="C122" s="24" t="s">
        <v>46</v>
      </c>
      <c r="D122" s="24" t="s">
        <v>39</v>
      </c>
      <c r="E122" s="24" t="s">
        <v>42</v>
      </c>
      <c r="F122" s="24" t="s">
        <v>39</v>
      </c>
      <c r="G122" s="24" t="s">
        <v>112</v>
      </c>
      <c r="H122" s="24" t="s">
        <v>40</v>
      </c>
      <c r="I122" s="65">
        <f>I123</f>
        <v>9789.4999999999982</v>
      </c>
      <c r="J122" s="65">
        <f t="shared" si="7"/>
        <v>1884.1999999999989</v>
      </c>
      <c r="K122" s="65">
        <f>K123</f>
        <v>11673.699999999997</v>
      </c>
    </row>
    <row r="123" spans="1:11" ht="39" x14ac:dyDescent="0.25">
      <c r="A123" s="10" t="s">
        <v>200</v>
      </c>
      <c r="B123" s="47" t="s">
        <v>43</v>
      </c>
      <c r="C123" s="47" t="s">
        <v>46</v>
      </c>
      <c r="D123" s="47" t="s">
        <v>201</v>
      </c>
      <c r="E123" s="47" t="s">
        <v>42</v>
      </c>
      <c r="F123" s="47" t="s">
        <v>39</v>
      </c>
      <c r="G123" s="47" t="s">
        <v>112</v>
      </c>
      <c r="H123" s="7" t="s">
        <v>40</v>
      </c>
      <c r="I123" s="67">
        <f>I131+I124</f>
        <v>9789.4999999999982</v>
      </c>
      <c r="J123" s="67">
        <f t="shared" si="7"/>
        <v>1884.1999999999989</v>
      </c>
      <c r="K123" s="67">
        <f>K131+K124</f>
        <v>11673.699999999997</v>
      </c>
    </row>
    <row r="124" spans="1:11" ht="51.75" x14ac:dyDescent="0.25">
      <c r="A124" s="10" t="s">
        <v>218</v>
      </c>
      <c r="B124" s="47" t="s">
        <v>43</v>
      </c>
      <c r="C124" s="47" t="s">
        <v>46</v>
      </c>
      <c r="D124" s="47" t="s">
        <v>201</v>
      </c>
      <c r="E124" s="47" t="s">
        <v>42</v>
      </c>
      <c r="F124" s="47" t="s">
        <v>38</v>
      </c>
      <c r="G124" s="47" t="s">
        <v>112</v>
      </c>
      <c r="H124" s="7" t="s">
        <v>40</v>
      </c>
      <c r="I124" s="67">
        <f>I128</f>
        <v>139.4</v>
      </c>
      <c r="J124" s="67">
        <f t="shared" si="7"/>
        <v>1254.9000000000001</v>
      </c>
      <c r="K124" s="67">
        <f>K125+K128</f>
        <v>1394.3000000000002</v>
      </c>
    </row>
    <row r="125" spans="1:11" ht="51.75" x14ac:dyDescent="0.25">
      <c r="A125" s="10" t="s">
        <v>349</v>
      </c>
      <c r="B125" s="47" t="s">
        <v>43</v>
      </c>
      <c r="C125" s="47" t="s">
        <v>46</v>
      </c>
      <c r="D125" s="47" t="s">
        <v>201</v>
      </c>
      <c r="E125" s="47" t="s">
        <v>42</v>
      </c>
      <c r="F125" s="47" t="s">
        <v>38</v>
      </c>
      <c r="G125" s="47" t="s">
        <v>350</v>
      </c>
      <c r="H125" s="7" t="s">
        <v>40</v>
      </c>
      <c r="I125" s="67">
        <f>I126</f>
        <v>0</v>
      </c>
      <c r="J125" s="67">
        <f t="shared" si="7"/>
        <v>1254.9000000000001</v>
      </c>
      <c r="K125" s="67">
        <f>K126</f>
        <v>1254.9000000000001</v>
      </c>
    </row>
    <row r="126" spans="1:11" ht="26.25" x14ac:dyDescent="0.25">
      <c r="A126" s="10" t="s">
        <v>147</v>
      </c>
      <c r="B126" s="47" t="s">
        <v>43</v>
      </c>
      <c r="C126" s="47" t="s">
        <v>46</v>
      </c>
      <c r="D126" s="47" t="s">
        <v>201</v>
      </c>
      <c r="E126" s="47" t="s">
        <v>42</v>
      </c>
      <c r="F126" s="47" t="s">
        <v>38</v>
      </c>
      <c r="G126" s="47" t="s">
        <v>350</v>
      </c>
      <c r="H126" s="7" t="s">
        <v>51</v>
      </c>
      <c r="I126" s="67">
        <f>I127</f>
        <v>0</v>
      </c>
      <c r="J126" s="67">
        <f t="shared" si="7"/>
        <v>1254.9000000000001</v>
      </c>
      <c r="K126" s="67">
        <f>K127</f>
        <v>1254.9000000000001</v>
      </c>
    </row>
    <row r="127" spans="1:11" ht="39" x14ac:dyDescent="0.25">
      <c r="A127" s="10" t="s">
        <v>103</v>
      </c>
      <c r="B127" s="47" t="s">
        <v>43</v>
      </c>
      <c r="C127" s="47" t="s">
        <v>46</v>
      </c>
      <c r="D127" s="47" t="s">
        <v>201</v>
      </c>
      <c r="E127" s="47" t="s">
        <v>42</v>
      </c>
      <c r="F127" s="47" t="s">
        <v>38</v>
      </c>
      <c r="G127" s="47" t="s">
        <v>350</v>
      </c>
      <c r="H127" s="7" t="s">
        <v>52</v>
      </c>
      <c r="I127" s="67">
        <v>0</v>
      </c>
      <c r="J127" s="67">
        <f t="shared" si="7"/>
        <v>1254.9000000000001</v>
      </c>
      <c r="K127" s="67">
        <v>1254.9000000000001</v>
      </c>
    </row>
    <row r="128" spans="1:11" ht="51.75" x14ac:dyDescent="0.25">
      <c r="A128" s="10" t="s">
        <v>237</v>
      </c>
      <c r="B128" s="54" t="s">
        <v>43</v>
      </c>
      <c r="C128" s="54" t="s">
        <v>46</v>
      </c>
      <c r="D128" s="47" t="s">
        <v>201</v>
      </c>
      <c r="E128" s="47" t="s">
        <v>42</v>
      </c>
      <c r="F128" s="47" t="s">
        <v>38</v>
      </c>
      <c r="G128" s="47" t="s">
        <v>238</v>
      </c>
      <c r="H128" s="19" t="s">
        <v>40</v>
      </c>
      <c r="I128" s="68">
        <f>I129</f>
        <v>139.4</v>
      </c>
      <c r="J128" s="67">
        <f t="shared" si="7"/>
        <v>0</v>
      </c>
      <c r="K128" s="67">
        <f>K129</f>
        <v>139.4</v>
      </c>
    </row>
    <row r="129" spans="1:11" ht="26.25" x14ac:dyDescent="0.25">
      <c r="A129" s="10" t="s">
        <v>147</v>
      </c>
      <c r="B129" s="54" t="s">
        <v>43</v>
      </c>
      <c r="C129" s="54" t="s">
        <v>46</v>
      </c>
      <c r="D129" s="47" t="s">
        <v>201</v>
      </c>
      <c r="E129" s="47" t="s">
        <v>42</v>
      </c>
      <c r="F129" s="47" t="s">
        <v>38</v>
      </c>
      <c r="G129" s="47" t="s">
        <v>238</v>
      </c>
      <c r="H129" s="19" t="s">
        <v>51</v>
      </c>
      <c r="I129" s="68">
        <f>I130</f>
        <v>139.4</v>
      </c>
      <c r="J129" s="67">
        <f t="shared" si="7"/>
        <v>0</v>
      </c>
      <c r="K129" s="67">
        <f>K130</f>
        <v>139.4</v>
      </c>
    </row>
    <row r="130" spans="1:11" ht="39" x14ac:dyDescent="0.25">
      <c r="A130" s="10" t="s">
        <v>103</v>
      </c>
      <c r="B130" s="54" t="s">
        <v>43</v>
      </c>
      <c r="C130" s="54" t="s">
        <v>46</v>
      </c>
      <c r="D130" s="47" t="s">
        <v>201</v>
      </c>
      <c r="E130" s="47" t="s">
        <v>42</v>
      </c>
      <c r="F130" s="47" t="s">
        <v>38</v>
      </c>
      <c r="G130" s="47" t="s">
        <v>238</v>
      </c>
      <c r="H130" s="19" t="s">
        <v>52</v>
      </c>
      <c r="I130" s="68">
        <v>139.4</v>
      </c>
      <c r="J130" s="67">
        <f t="shared" si="7"/>
        <v>0</v>
      </c>
      <c r="K130" s="67">
        <v>139.4</v>
      </c>
    </row>
    <row r="131" spans="1:11" ht="39" x14ac:dyDescent="0.25">
      <c r="A131" s="10" t="s">
        <v>136</v>
      </c>
      <c r="B131" s="47" t="s">
        <v>43</v>
      </c>
      <c r="C131" s="47" t="s">
        <v>46</v>
      </c>
      <c r="D131" s="47" t="s">
        <v>201</v>
      </c>
      <c r="E131" s="47" t="s">
        <v>42</v>
      </c>
      <c r="F131" s="47" t="s">
        <v>41</v>
      </c>
      <c r="G131" s="47" t="s">
        <v>112</v>
      </c>
      <c r="H131" s="19" t="s">
        <v>40</v>
      </c>
      <c r="I131" s="68">
        <f>I132</f>
        <v>9650.0999999999985</v>
      </c>
      <c r="J131" s="67">
        <f t="shared" si="7"/>
        <v>629.29999999999927</v>
      </c>
      <c r="K131" s="67">
        <f>K132</f>
        <v>10279.399999999998</v>
      </c>
    </row>
    <row r="132" spans="1:11" ht="39" x14ac:dyDescent="0.25">
      <c r="A132" s="46" t="s">
        <v>168</v>
      </c>
      <c r="B132" s="47" t="s">
        <v>43</v>
      </c>
      <c r="C132" s="47" t="s">
        <v>46</v>
      </c>
      <c r="D132" s="47" t="s">
        <v>201</v>
      </c>
      <c r="E132" s="47" t="s">
        <v>42</v>
      </c>
      <c r="F132" s="47" t="s">
        <v>41</v>
      </c>
      <c r="G132" s="47" t="s">
        <v>122</v>
      </c>
      <c r="H132" s="19" t="s">
        <v>40</v>
      </c>
      <c r="I132" s="68">
        <f t="shared" ref="I132:K132" si="9">I133</f>
        <v>9650.0999999999985</v>
      </c>
      <c r="J132" s="67">
        <f t="shared" si="7"/>
        <v>629.29999999999927</v>
      </c>
      <c r="K132" s="67">
        <f t="shared" si="9"/>
        <v>10279.399999999998</v>
      </c>
    </row>
    <row r="133" spans="1:11" ht="25.5" x14ac:dyDescent="0.25">
      <c r="A133" s="27" t="s">
        <v>147</v>
      </c>
      <c r="B133" s="19" t="s">
        <v>43</v>
      </c>
      <c r="C133" s="19" t="s">
        <v>46</v>
      </c>
      <c r="D133" s="47" t="s">
        <v>201</v>
      </c>
      <c r="E133" s="19" t="s">
        <v>42</v>
      </c>
      <c r="F133" s="19" t="s">
        <v>41</v>
      </c>
      <c r="G133" s="19" t="s">
        <v>122</v>
      </c>
      <c r="H133" s="19" t="s">
        <v>51</v>
      </c>
      <c r="I133" s="68">
        <f>I134</f>
        <v>9650.0999999999985</v>
      </c>
      <c r="J133" s="67">
        <f t="shared" si="7"/>
        <v>629.29999999999927</v>
      </c>
      <c r="K133" s="67">
        <f>K134</f>
        <v>10279.399999999998</v>
      </c>
    </row>
    <row r="134" spans="1:11" ht="39" x14ac:dyDescent="0.25">
      <c r="A134" s="10" t="s">
        <v>103</v>
      </c>
      <c r="B134" s="7" t="s">
        <v>43</v>
      </c>
      <c r="C134" s="7" t="s">
        <v>46</v>
      </c>
      <c r="D134" s="47" t="s">
        <v>201</v>
      </c>
      <c r="E134" s="19" t="s">
        <v>42</v>
      </c>
      <c r="F134" s="19" t="s">
        <v>41</v>
      </c>
      <c r="G134" s="19" t="s">
        <v>122</v>
      </c>
      <c r="H134" s="19" t="s">
        <v>52</v>
      </c>
      <c r="I134" s="68">
        <f>9129.8+520.3</f>
        <v>9650.0999999999985</v>
      </c>
      <c r="J134" s="67">
        <f t="shared" si="7"/>
        <v>629.29999999999927</v>
      </c>
      <c r="K134" s="67">
        <f>9129.8+520.3+629.3</f>
        <v>10279.399999999998</v>
      </c>
    </row>
    <row r="135" spans="1:11" s="136" customFormat="1" x14ac:dyDescent="0.25">
      <c r="A135" s="87" t="s">
        <v>24</v>
      </c>
      <c r="B135" s="24" t="s">
        <v>43</v>
      </c>
      <c r="C135" s="24" t="s">
        <v>123</v>
      </c>
      <c r="D135" s="24" t="s">
        <v>39</v>
      </c>
      <c r="E135" s="24" t="s">
        <v>42</v>
      </c>
      <c r="F135" s="24" t="s">
        <v>39</v>
      </c>
      <c r="G135" s="24" t="s">
        <v>112</v>
      </c>
      <c r="H135" s="24" t="s">
        <v>40</v>
      </c>
      <c r="I135" s="65">
        <f>I136</f>
        <v>166.8</v>
      </c>
      <c r="J135" s="65">
        <f t="shared" si="7"/>
        <v>15</v>
      </c>
      <c r="K135" s="65">
        <f>K136</f>
        <v>181.8</v>
      </c>
    </row>
    <row r="136" spans="1:11" ht="39" x14ac:dyDescent="0.25">
      <c r="A136" s="59" t="s">
        <v>184</v>
      </c>
      <c r="B136" s="54" t="s">
        <v>43</v>
      </c>
      <c r="C136" s="54" t="s">
        <v>123</v>
      </c>
      <c r="D136" s="54" t="s">
        <v>185</v>
      </c>
      <c r="E136" s="54" t="s">
        <v>42</v>
      </c>
      <c r="F136" s="54" t="s">
        <v>39</v>
      </c>
      <c r="G136" s="54" t="s">
        <v>112</v>
      </c>
      <c r="H136" s="7" t="s">
        <v>40</v>
      </c>
      <c r="I136" s="67">
        <f>I137</f>
        <v>166.8</v>
      </c>
      <c r="J136" s="67">
        <f t="shared" si="7"/>
        <v>15</v>
      </c>
      <c r="K136" s="67">
        <f>K137</f>
        <v>181.8</v>
      </c>
    </row>
    <row r="137" spans="1:11" ht="51.75" x14ac:dyDescent="0.25">
      <c r="A137" s="46" t="s">
        <v>159</v>
      </c>
      <c r="B137" s="54" t="s">
        <v>43</v>
      </c>
      <c r="C137" s="54" t="s">
        <v>123</v>
      </c>
      <c r="D137" s="54" t="s">
        <v>185</v>
      </c>
      <c r="E137" s="54" t="s">
        <v>42</v>
      </c>
      <c r="F137" s="54" t="s">
        <v>41</v>
      </c>
      <c r="G137" s="54" t="s">
        <v>112</v>
      </c>
      <c r="H137" s="7" t="s">
        <v>40</v>
      </c>
      <c r="I137" s="67">
        <f t="shared" ref="I137:K138" si="10">I138</f>
        <v>166.8</v>
      </c>
      <c r="J137" s="67">
        <f t="shared" si="7"/>
        <v>15</v>
      </c>
      <c r="K137" s="67">
        <f t="shared" si="10"/>
        <v>181.8</v>
      </c>
    </row>
    <row r="138" spans="1:11" x14ac:dyDescent="0.25">
      <c r="A138" s="14" t="s">
        <v>25</v>
      </c>
      <c r="B138" s="54" t="s">
        <v>43</v>
      </c>
      <c r="C138" s="54" t="s">
        <v>123</v>
      </c>
      <c r="D138" s="54" t="s">
        <v>185</v>
      </c>
      <c r="E138" s="54" t="s">
        <v>42</v>
      </c>
      <c r="F138" s="54" t="s">
        <v>41</v>
      </c>
      <c r="G138" s="54" t="s">
        <v>137</v>
      </c>
      <c r="H138" s="7" t="s">
        <v>40</v>
      </c>
      <c r="I138" s="67">
        <f t="shared" si="10"/>
        <v>166.8</v>
      </c>
      <c r="J138" s="67">
        <f t="shared" si="7"/>
        <v>15</v>
      </c>
      <c r="K138" s="67">
        <f t="shared" si="10"/>
        <v>181.8</v>
      </c>
    </row>
    <row r="139" spans="1:11" ht="25.5" x14ac:dyDescent="0.25">
      <c r="A139" s="27" t="s">
        <v>147</v>
      </c>
      <c r="B139" s="54" t="s">
        <v>43</v>
      </c>
      <c r="C139" s="54" t="s">
        <v>123</v>
      </c>
      <c r="D139" s="54" t="s">
        <v>185</v>
      </c>
      <c r="E139" s="54" t="s">
        <v>42</v>
      </c>
      <c r="F139" s="54" t="s">
        <v>41</v>
      </c>
      <c r="G139" s="7" t="s">
        <v>137</v>
      </c>
      <c r="H139" s="7" t="s">
        <v>51</v>
      </c>
      <c r="I139" s="67">
        <f>I140</f>
        <v>166.8</v>
      </c>
      <c r="J139" s="67">
        <f t="shared" si="7"/>
        <v>15</v>
      </c>
      <c r="K139" s="67">
        <f>K140</f>
        <v>181.8</v>
      </c>
    </row>
    <row r="140" spans="1:11" ht="38.25" x14ac:dyDescent="0.25">
      <c r="A140" s="14" t="s">
        <v>103</v>
      </c>
      <c r="B140" s="54" t="s">
        <v>43</v>
      </c>
      <c r="C140" s="54" t="s">
        <v>123</v>
      </c>
      <c r="D140" s="54" t="s">
        <v>185</v>
      </c>
      <c r="E140" s="54" t="s">
        <v>42</v>
      </c>
      <c r="F140" s="54" t="s">
        <v>41</v>
      </c>
      <c r="G140" s="7" t="s">
        <v>137</v>
      </c>
      <c r="H140" s="7" t="s">
        <v>52</v>
      </c>
      <c r="I140" s="67">
        <v>166.8</v>
      </c>
      <c r="J140" s="67">
        <f t="shared" si="7"/>
        <v>15</v>
      </c>
      <c r="K140" s="67">
        <f>166.8+15</f>
        <v>181.8</v>
      </c>
    </row>
    <row r="141" spans="1:11" s="136" customFormat="1" ht="27" x14ac:dyDescent="0.25">
      <c r="A141" s="89" t="s">
        <v>166</v>
      </c>
      <c r="B141" s="24" t="s">
        <v>43</v>
      </c>
      <c r="C141" s="24" t="s">
        <v>165</v>
      </c>
      <c r="D141" s="24" t="s">
        <v>39</v>
      </c>
      <c r="E141" s="24" t="s">
        <v>42</v>
      </c>
      <c r="F141" s="24" t="s">
        <v>39</v>
      </c>
      <c r="G141" s="24" t="s">
        <v>112</v>
      </c>
      <c r="H141" s="24" t="s">
        <v>40</v>
      </c>
      <c r="I141" s="65">
        <f>I142+I147</f>
        <v>3622.2000000000003</v>
      </c>
      <c r="J141" s="65">
        <f t="shared" si="7"/>
        <v>0</v>
      </c>
      <c r="K141" s="65">
        <f>K142+K147</f>
        <v>3622.2000000000003</v>
      </c>
    </row>
    <row r="142" spans="1:11" ht="64.5" x14ac:dyDescent="0.25">
      <c r="A142" s="46" t="s">
        <v>188</v>
      </c>
      <c r="B142" s="7" t="s">
        <v>43</v>
      </c>
      <c r="C142" s="7" t="s">
        <v>165</v>
      </c>
      <c r="D142" s="7" t="s">
        <v>187</v>
      </c>
      <c r="E142" s="7" t="s">
        <v>42</v>
      </c>
      <c r="F142" s="7" t="s">
        <v>39</v>
      </c>
      <c r="G142" s="7" t="s">
        <v>112</v>
      </c>
      <c r="H142" s="7" t="s">
        <v>40</v>
      </c>
      <c r="I142" s="67">
        <f>I143</f>
        <v>90.9</v>
      </c>
      <c r="J142" s="67">
        <f t="shared" si="7"/>
        <v>0</v>
      </c>
      <c r="K142" s="67">
        <f>K143</f>
        <v>90.9</v>
      </c>
    </row>
    <row r="143" spans="1:11" ht="26.25" x14ac:dyDescent="0.25">
      <c r="A143" s="46" t="s">
        <v>189</v>
      </c>
      <c r="B143" s="7" t="s">
        <v>43</v>
      </c>
      <c r="C143" s="7" t="s">
        <v>165</v>
      </c>
      <c r="D143" s="7" t="s">
        <v>187</v>
      </c>
      <c r="E143" s="7" t="s">
        <v>42</v>
      </c>
      <c r="F143" s="7" t="s">
        <v>41</v>
      </c>
      <c r="G143" s="7" t="s">
        <v>112</v>
      </c>
      <c r="H143" s="7" t="s">
        <v>40</v>
      </c>
      <c r="I143" s="67">
        <f>+I144</f>
        <v>90.9</v>
      </c>
      <c r="J143" s="67">
        <f t="shared" si="7"/>
        <v>0</v>
      </c>
      <c r="K143" s="67">
        <f>+K144</f>
        <v>90.9</v>
      </c>
    </row>
    <row r="144" spans="1:11" ht="64.5" x14ac:dyDescent="0.25">
      <c r="A144" s="46" t="s">
        <v>219</v>
      </c>
      <c r="B144" s="7" t="s">
        <v>43</v>
      </c>
      <c r="C144" s="7" t="s">
        <v>165</v>
      </c>
      <c r="D144" s="7" t="s">
        <v>187</v>
      </c>
      <c r="E144" s="7" t="s">
        <v>42</v>
      </c>
      <c r="F144" s="7" t="s">
        <v>41</v>
      </c>
      <c r="G144" s="7" t="s">
        <v>155</v>
      </c>
      <c r="H144" s="7" t="s">
        <v>40</v>
      </c>
      <c r="I144" s="67">
        <f>I145</f>
        <v>90.9</v>
      </c>
      <c r="J144" s="67">
        <f t="shared" si="7"/>
        <v>0</v>
      </c>
      <c r="K144" s="67">
        <f>K145</f>
        <v>90.9</v>
      </c>
    </row>
    <row r="145" spans="1:11" x14ac:dyDescent="0.25">
      <c r="A145" s="46" t="s">
        <v>34</v>
      </c>
      <c r="B145" s="7" t="s">
        <v>43</v>
      </c>
      <c r="C145" s="7" t="s">
        <v>165</v>
      </c>
      <c r="D145" s="7" t="s">
        <v>187</v>
      </c>
      <c r="E145" s="7" t="s">
        <v>42</v>
      </c>
      <c r="F145" s="7" t="s">
        <v>41</v>
      </c>
      <c r="G145" s="7" t="s">
        <v>155</v>
      </c>
      <c r="H145" s="7" t="s">
        <v>143</v>
      </c>
      <c r="I145" s="67">
        <f>I146</f>
        <v>90.9</v>
      </c>
      <c r="J145" s="67">
        <f t="shared" si="7"/>
        <v>0</v>
      </c>
      <c r="K145" s="67">
        <f>K146</f>
        <v>90.9</v>
      </c>
    </row>
    <row r="146" spans="1:11" x14ac:dyDescent="0.25">
      <c r="A146" s="53" t="s">
        <v>61</v>
      </c>
      <c r="B146" s="7" t="s">
        <v>43</v>
      </c>
      <c r="C146" s="7" t="s">
        <v>165</v>
      </c>
      <c r="D146" s="7" t="s">
        <v>187</v>
      </c>
      <c r="E146" s="7" t="s">
        <v>42</v>
      </c>
      <c r="F146" s="7" t="s">
        <v>41</v>
      </c>
      <c r="G146" s="7" t="s">
        <v>155</v>
      </c>
      <c r="H146" s="7" t="s">
        <v>144</v>
      </c>
      <c r="I146" s="67">
        <v>90.9</v>
      </c>
      <c r="J146" s="67">
        <f t="shared" si="7"/>
        <v>0</v>
      </c>
      <c r="K146" s="67">
        <f>14.9+76</f>
        <v>90.9</v>
      </c>
    </row>
    <row r="147" spans="1:11" ht="39" x14ac:dyDescent="0.25">
      <c r="A147" s="46" t="s">
        <v>202</v>
      </c>
      <c r="B147" s="55" t="s">
        <v>43</v>
      </c>
      <c r="C147" s="55" t="s">
        <v>165</v>
      </c>
      <c r="D147" s="55" t="s">
        <v>203</v>
      </c>
      <c r="E147" s="55" t="s">
        <v>42</v>
      </c>
      <c r="F147" s="55" t="s">
        <v>39</v>
      </c>
      <c r="G147" s="55" t="s">
        <v>112</v>
      </c>
      <c r="H147" s="55" t="s">
        <v>40</v>
      </c>
      <c r="I147" s="67">
        <f>I148</f>
        <v>3531.3</v>
      </c>
      <c r="J147" s="67">
        <f t="shared" si="7"/>
        <v>0</v>
      </c>
      <c r="K147" s="67">
        <f>K148</f>
        <v>3531.3</v>
      </c>
    </row>
    <row r="148" spans="1:11" ht="51.75" x14ac:dyDescent="0.25">
      <c r="A148" s="46" t="s">
        <v>141</v>
      </c>
      <c r="B148" s="55" t="s">
        <v>43</v>
      </c>
      <c r="C148" s="55" t="s">
        <v>165</v>
      </c>
      <c r="D148" s="55" t="s">
        <v>203</v>
      </c>
      <c r="E148" s="55" t="s">
        <v>42</v>
      </c>
      <c r="F148" s="55" t="s">
        <v>38</v>
      </c>
      <c r="G148" s="55" t="s">
        <v>112</v>
      </c>
      <c r="H148" s="55" t="s">
        <v>40</v>
      </c>
      <c r="I148" s="67">
        <f>I149+I152</f>
        <v>3531.3</v>
      </c>
      <c r="J148" s="67">
        <f t="shared" si="7"/>
        <v>0</v>
      </c>
      <c r="K148" s="67">
        <f>K149+K152</f>
        <v>3531.3</v>
      </c>
    </row>
    <row r="149" spans="1:11" ht="26.25" x14ac:dyDescent="0.25">
      <c r="A149" s="46" t="s">
        <v>229</v>
      </c>
      <c r="B149" s="55" t="s">
        <v>43</v>
      </c>
      <c r="C149" s="55" t="s">
        <v>165</v>
      </c>
      <c r="D149" s="55" t="s">
        <v>203</v>
      </c>
      <c r="E149" s="55" t="s">
        <v>42</v>
      </c>
      <c r="F149" s="55" t="s">
        <v>38</v>
      </c>
      <c r="G149" s="55" t="s">
        <v>244</v>
      </c>
      <c r="H149" s="55" t="s">
        <v>40</v>
      </c>
      <c r="I149" s="67">
        <f>I150</f>
        <v>2456.3000000000002</v>
      </c>
      <c r="J149" s="67">
        <f t="shared" si="7"/>
        <v>0</v>
      </c>
      <c r="K149" s="67">
        <f>K150</f>
        <v>2456.3000000000002</v>
      </c>
    </row>
    <row r="150" spans="1:11" ht="26.25" x14ac:dyDescent="0.25">
      <c r="A150" s="46" t="s">
        <v>147</v>
      </c>
      <c r="B150" s="55" t="s">
        <v>43</v>
      </c>
      <c r="C150" s="55" t="s">
        <v>165</v>
      </c>
      <c r="D150" s="55" t="s">
        <v>203</v>
      </c>
      <c r="E150" s="55" t="s">
        <v>42</v>
      </c>
      <c r="F150" s="55" t="s">
        <v>38</v>
      </c>
      <c r="G150" s="55" t="s">
        <v>244</v>
      </c>
      <c r="H150" s="55" t="s">
        <v>51</v>
      </c>
      <c r="I150" s="67">
        <f>I151</f>
        <v>2456.3000000000002</v>
      </c>
      <c r="J150" s="67">
        <f t="shared" si="7"/>
        <v>0</v>
      </c>
      <c r="K150" s="67">
        <f>K151</f>
        <v>2456.3000000000002</v>
      </c>
    </row>
    <row r="151" spans="1:11" ht="39" x14ac:dyDescent="0.25">
      <c r="A151" s="46" t="s">
        <v>103</v>
      </c>
      <c r="B151" s="55" t="s">
        <v>43</v>
      </c>
      <c r="C151" s="55" t="s">
        <v>165</v>
      </c>
      <c r="D151" s="55" t="s">
        <v>203</v>
      </c>
      <c r="E151" s="55" t="s">
        <v>42</v>
      </c>
      <c r="F151" s="55" t="s">
        <v>38</v>
      </c>
      <c r="G151" s="55" t="s">
        <v>244</v>
      </c>
      <c r="H151" s="55" t="s">
        <v>52</v>
      </c>
      <c r="I151" s="67">
        <v>2456.3000000000002</v>
      </c>
      <c r="J151" s="67">
        <f t="shared" ref="J151:J223" si="11">K151-I151</f>
        <v>0</v>
      </c>
      <c r="K151" s="67">
        <v>2456.3000000000002</v>
      </c>
    </row>
    <row r="152" spans="1:11" ht="27" customHeight="1" x14ac:dyDescent="0.25">
      <c r="A152" s="17" t="s">
        <v>168</v>
      </c>
      <c r="B152" s="55" t="s">
        <v>43</v>
      </c>
      <c r="C152" s="55" t="s">
        <v>165</v>
      </c>
      <c r="D152" s="55" t="s">
        <v>203</v>
      </c>
      <c r="E152" s="55" t="s">
        <v>42</v>
      </c>
      <c r="F152" s="55" t="s">
        <v>38</v>
      </c>
      <c r="G152" s="55" t="s">
        <v>122</v>
      </c>
      <c r="H152" s="55" t="s">
        <v>40</v>
      </c>
      <c r="I152" s="67">
        <f>I153</f>
        <v>1075</v>
      </c>
      <c r="J152" s="67">
        <f t="shared" si="11"/>
        <v>0</v>
      </c>
      <c r="K152" s="67">
        <f>K153</f>
        <v>1075</v>
      </c>
    </row>
    <row r="153" spans="1:11" ht="25.5" x14ac:dyDescent="0.25">
      <c r="A153" s="27" t="s">
        <v>147</v>
      </c>
      <c r="B153" s="55" t="s">
        <v>43</v>
      </c>
      <c r="C153" s="55" t="s">
        <v>165</v>
      </c>
      <c r="D153" s="55" t="s">
        <v>203</v>
      </c>
      <c r="E153" s="55" t="s">
        <v>42</v>
      </c>
      <c r="F153" s="55" t="s">
        <v>38</v>
      </c>
      <c r="G153" s="55" t="s">
        <v>122</v>
      </c>
      <c r="H153" s="7" t="s">
        <v>51</v>
      </c>
      <c r="I153" s="67">
        <f>I154</f>
        <v>1075</v>
      </c>
      <c r="J153" s="67">
        <f t="shared" si="11"/>
        <v>0</v>
      </c>
      <c r="K153" s="67">
        <f>K154</f>
        <v>1075</v>
      </c>
    </row>
    <row r="154" spans="1:11" ht="38.25" x14ac:dyDescent="0.25">
      <c r="A154" s="14" t="s">
        <v>103</v>
      </c>
      <c r="B154" s="55" t="s">
        <v>43</v>
      </c>
      <c r="C154" s="55" t="s">
        <v>165</v>
      </c>
      <c r="D154" s="55" t="s">
        <v>203</v>
      </c>
      <c r="E154" s="55" t="s">
        <v>42</v>
      </c>
      <c r="F154" s="55" t="s">
        <v>38</v>
      </c>
      <c r="G154" s="55" t="s">
        <v>122</v>
      </c>
      <c r="H154" s="7" t="s">
        <v>52</v>
      </c>
      <c r="I154" s="67">
        <v>1075</v>
      </c>
      <c r="J154" s="67">
        <f t="shared" si="11"/>
        <v>0</v>
      </c>
      <c r="K154" s="67">
        <v>1075</v>
      </c>
    </row>
    <row r="155" spans="1:11" s="136" customFormat="1" x14ac:dyDescent="0.25">
      <c r="A155" s="82" t="s">
        <v>26</v>
      </c>
      <c r="B155" s="24" t="s">
        <v>47</v>
      </c>
      <c r="C155" s="24" t="s">
        <v>39</v>
      </c>
      <c r="D155" s="24" t="s">
        <v>39</v>
      </c>
      <c r="E155" s="24" t="s">
        <v>42</v>
      </c>
      <c r="F155" s="24" t="s">
        <v>39</v>
      </c>
      <c r="G155" s="24" t="s">
        <v>112</v>
      </c>
      <c r="H155" s="24" t="s">
        <v>40</v>
      </c>
      <c r="I155" s="65">
        <f>I156+I168+I194</f>
        <v>14775</v>
      </c>
      <c r="J155" s="65">
        <f t="shared" si="11"/>
        <v>3830</v>
      </c>
      <c r="K155" s="65">
        <f>K156+K168+K194</f>
        <v>18605</v>
      </c>
    </row>
    <row r="156" spans="1:11" s="136" customFormat="1" x14ac:dyDescent="0.25">
      <c r="A156" s="82" t="s">
        <v>27</v>
      </c>
      <c r="B156" s="88" t="s">
        <v>47</v>
      </c>
      <c r="C156" s="88" t="s">
        <v>38</v>
      </c>
      <c r="D156" s="88" t="s">
        <v>39</v>
      </c>
      <c r="E156" s="88" t="s">
        <v>42</v>
      </c>
      <c r="F156" s="88" t="s">
        <v>39</v>
      </c>
      <c r="G156" s="88" t="s">
        <v>112</v>
      </c>
      <c r="H156" s="88" t="s">
        <v>40</v>
      </c>
      <c r="I156" s="65">
        <f>I157</f>
        <v>1376.6</v>
      </c>
      <c r="J156" s="65">
        <f t="shared" si="11"/>
        <v>-255</v>
      </c>
      <c r="K156" s="65">
        <f>K157</f>
        <v>1121.5999999999999</v>
      </c>
    </row>
    <row r="157" spans="1:11" ht="51.75" x14ac:dyDescent="0.25">
      <c r="A157" s="16" t="s">
        <v>204</v>
      </c>
      <c r="B157" s="18" t="s">
        <v>47</v>
      </c>
      <c r="C157" s="18" t="s">
        <v>38</v>
      </c>
      <c r="D157" s="18" t="s">
        <v>205</v>
      </c>
      <c r="E157" s="18" t="s">
        <v>42</v>
      </c>
      <c r="F157" s="18" t="s">
        <v>39</v>
      </c>
      <c r="G157" s="18" t="s">
        <v>112</v>
      </c>
      <c r="H157" s="18" t="s">
        <v>40</v>
      </c>
      <c r="I157" s="68">
        <f>I158+I163</f>
        <v>1376.6</v>
      </c>
      <c r="J157" s="67">
        <f t="shared" si="11"/>
        <v>-255</v>
      </c>
      <c r="K157" s="67">
        <f>K158+K163</f>
        <v>1121.5999999999999</v>
      </c>
    </row>
    <row r="158" spans="1:11" ht="26.25" x14ac:dyDescent="0.25">
      <c r="A158" s="16" t="s">
        <v>54</v>
      </c>
      <c r="B158" s="18" t="s">
        <v>47</v>
      </c>
      <c r="C158" s="18" t="s">
        <v>38</v>
      </c>
      <c r="D158" s="18" t="s">
        <v>205</v>
      </c>
      <c r="E158" s="18" t="s">
        <v>50</v>
      </c>
      <c r="F158" s="18" t="s">
        <v>39</v>
      </c>
      <c r="G158" s="18" t="s">
        <v>112</v>
      </c>
      <c r="H158" s="18" t="s">
        <v>40</v>
      </c>
      <c r="I158" s="68">
        <f t="shared" ref="I158:K160" si="12">I159</f>
        <v>393</v>
      </c>
      <c r="J158" s="67">
        <f t="shared" si="11"/>
        <v>0</v>
      </c>
      <c r="K158" s="67">
        <f t="shared" si="12"/>
        <v>393</v>
      </c>
    </row>
    <row r="159" spans="1:11" ht="38.25" x14ac:dyDescent="0.25">
      <c r="A159" s="17" t="s">
        <v>138</v>
      </c>
      <c r="B159" s="18" t="s">
        <v>47</v>
      </c>
      <c r="C159" s="18" t="s">
        <v>38</v>
      </c>
      <c r="D159" s="18" t="s">
        <v>205</v>
      </c>
      <c r="E159" s="18" t="s">
        <v>50</v>
      </c>
      <c r="F159" s="18" t="s">
        <v>38</v>
      </c>
      <c r="G159" s="18" t="s">
        <v>112</v>
      </c>
      <c r="H159" s="18" t="s">
        <v>40</v>
      </c>
      <c r="I159" s="68">
        <f t="shared" si="12"/>
        <v>393</v>
      </c>
      <c r="J159" s="67">
        <f t="shared" si="11"/>
        <v>0</v>
      </c>
      <c r="K159" s="67">
        <f t="shared" si="12"/>
        <v>393</v>
      </c>
    </row>
    <row r="160" spans="1:11" ht="38.25" x14ac:dyDescent="0.25">
      <c r="A160" s="17" t="s">
        <v>168</v>
      </c>
      <c r="B160" s="18" t="s">
        <v>47</v>
      </c>
      <c r="C160" s="18" t="s">
        <v>38</v>
      </c>
      <c r="D160" s="18" t="s">
        <v>205</v>
      </c>
      <c r="E160" s="18" t="s">
        <v>50</v>
      </c>
      <c r="F160" s="18" t="s">
        <v>38</v>
      </c>
      <c r="G160" s="18" t="s">
        <v>122</v>
      </c>
      <c r="H160" s="18" t="s">
        <v>40</v>
      </c>
      <c r="I160" s="68">
        <f t="shared" si="12"/>
        <v>393</v>
      </c>
      <c r="J160" s="67">
        <f t="shared" si="11"/>
        <v>0</v>
      </c>
      <c r="K160" s="67">
        <f t="shared" si="12"/>
        <v>393</v>
      </c>
    </row>
    <row r="161" spans="1:11" ht="25.5" x14ac:dyDescent="0.25">
      <c r="A161" s="27" t="s">
        <v>147</v>
      </c>
      <c r="B161" s="18" t="s">
        <v>47</v>
      </c>
      <c r="C161" s="18" t="s">
        <v>38</v>
      </c>
      <c r="D161" s="18" t="s">
        <v>205</v>
      </c>
      <c r="E161" s="18" t="s">
        <v>50</v>
      </c>
      <c r="F161" s="18" t="s">
        <v>38</v>
      </c>
      <c r="G161" s="18" t="s">
        <v>122</v>
      </c>
      <c r="H161" s="18" t="s">
        <v>51</v>
      </c>
      <c r="I161" s="68">
        <f>I162</f>
        <v>393</v>
      </c>
      <c r="J161" s="67">
        <f t="shared" si="11"/>
        <v>0</v>
      </c>
      <c r="K161" s="67">
        <f>K162</f>
        <v>393</v>
      </c>
    </row>
    <row r="162" spans="1:11" ht="38.25" x14ac:dyDescent="0.25">
      <c r="A162" s="14" t="s">
        <v>103</v>
      </c>
      <c r="B162" s="18" t="s">
        <v>47</v>
      </c>
      <c r="C162" s="18" t="s">
        <v>38</v>
      </c>
      <c r="D162" s="18" t="s">
        <v>205</v>
      </c>
      <c r="E162" s="18" t="s">
        <v>50</v>
      </c>
      <c r="F162" s="18" t="s">
        <v>38</v>
      </c>
      <c r="G162" s="18" t="s">
        <v>122</v>
      </c>
      <c r="H162" s="18" t="s">
        <v>52</v>
      </c>
      <c r="I162" s="68">
        <v>393</v>
      </c>
      <c r="J162" s="67">
        <f t="shared" si="11"/>
        <v>0</v>
      </c>
      <c r="K162" s="67">
        <v>393</v>
      </c>
    </row>
    <row r="163" spans="1:11" ht="25.5" x14ac:dyDescent="0.25">
      <c r="A163" s="14" t="s">
        <v>169</v>
      </c>
      <c r="B163" s="54" t="s">
        <v>47</v>
      </c>
      <c r="C163" s="54" t="s">
        <v>38</v>
      </c>
      <c r="D163" s="54" t="s">
        <v>205</v>
      </c>
      <c r="E163" s="47" t="s">
        <v>53</v>
      </c>
      <c r="F163" s="47" t="s">
        <v>39</v>
      </c>
      <c r="G163" s="47" t="s">
        <v>112</v>
      </c>
      <c r="H163" s="54" t="s">
        <v>40</v>
      </c>
      <c r="I163" s="68">
        <f t="shared" ref="I163:K165" si="13">I164</f>
        <v>983.6</v>
      </c>
      <c r="J163" s="67">
        <f t="shared" si="11"/>
        <v>-255</v>
      </c>
      <c r="K163" s="67">
        <f t="shared" si="13"/>
        <v>728.6</v>
      </c>
    </row>
    <row r="164" spans="1:11" ht="38.25" x14ac:dyDescent="0.25">
      <c r="A164" s="14" t="s">
        <v>208</v>
      </c>
      <c r="B164" s="54" t="s">
        <v>47</v>
      </c>
      <c r="C164" s="54" t="s">
        <v>38</v>
      </c>
      <c r="D164" s="54" t="s">
        <v>205</v>
      </c>
      <c r="E164" s="47" t="s">
        <v>53</v>
      </c>
      <c r="F164" s="47" t="s">
        <v>38</v>
      </c>
      <c r="G164" s="47" t="s">
        <v>112</v>
      </c>
      <c r="H164" s="54" t="s">
        <v>40</v>
      </c>
      <c r="I164" s="68">
        <f t="shared" si="13"/>
        <v>983.6</v>
      </c>
      <c r="J164" s="67">
        <f t="shared" si="11"/>
        <v>-255</v>
      </c>
      <c r="K164" s="67">
        <f t="shared" si="13"/>
        <v>728.6</v>
      </c>
    </row>
    <row r="165" spans="1:11" ht="38.25" x14ac:dyDescent="0.25">
      <c r="A165" s="14" t="s">
        <v>168</v>
      </c>
      <c r="B165" s="54" t="s">
        <v>47</v>
      </c>
      <c r="C165" s="54" t="s">
        <v>38</v>
      </c>
      <c r="D165" s="54" t="s">
        <v>205</v>
      </c>
      <c r="E165" s="47" t="s">
        <v>53</v>
      </c>
      <c r="F165" s="47" t="s">
        <v>38</v>
      </c>
      <c r="G165" s="47" t="s">
        <v>122</v>
      </c>
      <c r="H165" s="54" t="s">
        <v>40</v>
      </c>
      <c r="I165" s="68">
        <f t="shared" si="13"/>
        <v>983.6</v>
      </c>
      <c r="J165" s="67">
        <f t="shared" si="11"/>
        <v>-255</v>
      </c>
      <c r="K165" s="67">
        <f t="shared" si="13"/>
        <v>728.6</v>
      </c>
    </row>
    <row r="166" spans="1:11" ht="25.5" x14ac:dyDescent="0.25">
      <c r="A166" s="27" t="s">
        <v>147</v>
      </c>
      <c r="B166" s="54" t="s">
        <v>47</v>
      </c>
      <c r="C166" s="54" t="s">
        <v>38</v>
      </c>
      <c r="D166" s="54" t="s">
        <v>205</v>
      </c>
      <c r="E166" s="47" t="s">
        <v>53</v>
      </c>
      <c r="F166" s="47" t="s">
        <v>38</v>
      </c>
      <c r="G166" s="47" t="s">
        <v>122</v>
      </c>
      <c r="H166" s="54" t="s">
        <v>51</v>
      </c>
      <c r="I166" s="68">
        <f>I167</f>
        <v>983.6</v>
      </c>
      <c r="J166" s="67">
        <f t="shared" si="11"/>
        <v>-255</v>
      </c>
      <c r="K166" s="67">
        <f>K167</f>
        <v>728.6</v>
      </c>
    </row>
    <row r="167" spans="1:11" ht="38.25" x14ac:dyDescent="0.25">
      <c r="A167" s="14" t="s">
        <v>103</v>
      </c>
      <c r="B167" s="54" t="s">
        <v>47</v>
      </c>
      <c r="C167" s="54" t="s">
        <v>38</v>
      </c>
      <c r="D167" s="54" t="s">
        <v>205</v>
      </c>
      <c r="E167" s="47" t="s">
        <v>53</v>
      </c>
      <c r="F167" s="47" t="s">
        <v>38</v>
      </c>
      <c r="G167" s="47" t="s">
        <v>122</v>
      </c>
      <c r="H167" s="54" t="s">
        <v>52</v>
      </c>
      <c r="I167" s="68">
        <v>983.6</v>
      </c>
      <c r="J167" s="67">
        <f t="shared" si="11"/>
        <v>-255</v>
      </c>
      <c r="K167" s="67">
        <f>983.6-255</f>
        <v>728.6</v>
      </c>
    </row>
    <row r="168" spans="1:11" s="136" customFormat="1" x14ac:dyDescent="0.25">
      <c r="A168" s="87" t="s">
        <v>29</v>
      </c>
      <c r="B168" s="24" t="s">
        <v>47</v>
      </c>
      <c r="C168" s="24" t="s">
        <v>41</v>
      </c>
      <c r="D168" s="24" t="s">
        <v>39</v>
      </c>
      <c r="E168" s="24" t="s">
        <v>42</v>
      </c>
      <c r="F168" s="24" t="s">
        <v>39</v>
      </c>
      <c r="G168" s="24" t="s">
        <v>112</v>
      </c>
      <c r="H168" s="24" t="s">
        <v>40</v>
      </c>
      <c r="I168" s="65">
        <f>I169</f>
        <v>11067.2</v>
      </c>
      <c r="J168" s="65">
        <f t="shared" si="11"/>
        <v>4111</v>
      </c>
      <c r="K168" s="65">
        <f>K169</f>
        <v>15178.2</v>
      </c>
    </row>
    <row r="169" spans="1:11" ht="51" x14ac:dyDescent="0.25">
      <c r="A169" s="6" t="s">
        <v>204</v>
      </c>
      <c r="B169" s="19" t="s">
        <v>47</v>
      </c>
      <c r="C169" s="19" t="s">
        <v>41</v>
      </c>
      <c r="D169" s="19" t="s">
        <v>205</v>
      </c>
      <c r="E169" s="19" t="s">
        <v>42</v>
      </c>
      <c r="F169" s="19" t="s">
        <v>39</v>
      </c>
      <c r="G169" s="19" t="s">
        <v>112</v>
      </c>
      <c r="H169" s="19" t="s">
        <v>40</v>
      </c>
      <c r="I169" s="68">
        <f>I170+I184+I189</f>
        <v>11067.2</v>
      </c>
      <c r="J169" s="67">
        <f t="shared" si="11"/>
        <v>4111</v>
      </c>
      <c r="K169" s="67">
        <f>K170+K184+K189</f>
        <v>15178.2</v>
      </c>
    </row>
    <row r="170" spans="1:11" ht="25.5" x14ac:dyDescent="0.25">
      <c r="A170" s="6" t="s">
        <v>102</v>
      </c>
      <c r="B170" s="19" t="s">
        <v>47</v>
      </c>
      <c r="C170" s="19" t="s">
        <v>41</v>
      </c>
      <c r="D170" s="19" t="s">
        <v>205</v>
      </c>
      <c r="E170" s="19" t="s">
        <v>44</v>
      </c>
      <c r="F170" s="19" t="s">
        <v>39</v>
      </c>
      <c r="G170" s="19" t="s">
        <v>112</v>
      </c>
      <c r="H170" s="19" t="s">
        <v>40</v>
      </c>
      <c r="I170" s="68">
        <f t="shared" ref="I170:K170" si="14">I171</f>
        <v>1395.1</v>
      </c>
      <c r="J170" s="67">
        <f t="shared" si="11"/>
        <v>4845.7000000000007</v>
      </c>
      <c r="K170" s="67">
        <f t="shared" si="14"/>
        <v>6240.8</v>
      </c>
    </row>
    <row r="171" spans="1:11" ht="38.25" x14ac:dyDescent="0.25">
      <c r="A171" s="6" t="s">
        <v>140</v>
      </c>
      <c r="B171" s="19" t="s">
        <v>47</v>
      </c>
      <c r="C171" s="19" t="s">
        <v>41</v>
      </c>
      <c r="D171" s="19" t="s">
        <v>205</v>
      </c>
      <c r="E171" s="19" t="s">
        <v>44</v>
      </c>
      <c r="F171" s="19" t="s">
        <v>38</v>
      </c>
      <c r="G171" s="19" t="s">
        <v>112</v>
      </c>
      <c r="H171" s="19" t="s">
        <v>40</v>
      </c>
      <c r="I171" s="68">
        <f>I181</f>
        <v>1395.1</v>
      </c>
      <c r="J171" s="67">
        <f t="shared" si="11"/>
        <v>4845.7000000000007</v>
      </c>
      <c r="K171" s="67">
        <f>K181+K172+K175+K179</f>
        <v>6240.8</v>
      </c>
    </row>
    <row r="172" spans="1:11" ht="51" x14ac:dyDescent="0.25">
      <c r="A172" s="6" t="s">
        <v>354</v>
      </c>
      <c r="B172" s="19" t="s">
        <v>47</v>
      </c>
      <c r="C172" s="19" t="s">
        <v>41</v>
      </c>
      <c r="D172" s="19" t="s">
        <v>205</v>
      </c>
      <c r="E172" s="19" t="s">
        <v>44</v>
      </c>
      <c r="F172" s="19" t="s">
        <v>38</v>
      </c>
      <c r="G172" s="47" t="s">
        <v>351</v>
      </c>
      <c r="H172" s="19" t="s">
        <v>40</v>
      </c>
      <c r="I172" s="68">
        <f>I173</f>
        <v>0</v>
      </c>
      <c r="J172" s="67">
        <f t="shared" si="11"/>
        <v>1634</v>
      </c>
      <c r="K172" s="67">
        <f>K173</f>
        <v>1634</v>
      </c>
    </row>
    <row r="173" spans="1:11" ht="25.5" x14ac:dyDescent="0.25">
      <c r="A173" s="6" t="s">
        <v>147</v>
      </c>
      <c r="B173" s="19" t="s">
        <v>47</v>
      </c>
      <c r="C173" s="19" t="s">
        <v>41</v>
      </c>
      <c r="D173" s="19" t="s">
        <v>205</v>
      </c>
      <c r="E173" s="19" t="s">
        <v>44</v>
      </c>
      <c r="F173" s="19" t="s">
        <v>38</v>
      </c>
      <c r="G173" s="47" t="s">
        <v>351</v>
      </c>
      <c r="H173" s="19" t="s">
        <v>51</v>
      </c>
      <c r="I173" s="68">
        <f>I174</f>
        <v>0</v>
      </c>
      <c r="J173" s="67">
        <f t="shared" si="11"/>
        <v>1634</v>
      </c>
      <c r="K173" s="67">
        <f>K174</f>
        <v>1634</v>
      </c>
    </row>
    <row r="174" spans="1:11" ht="38.25" x14ac:dyDescent="0.25">
      <c r="A174" s="6" t="s">
        <v>103</v>
      </c>
      <c r="B174" s="19" t="s">
        <v>47</v>
      </c>
      <c r="C174" s="19" t="s">
        <v>41</v>
      </c>
      <c r="D174" s="19" t="s">
        <v>205</v>
      </c>
      <c r="E174" s="19" t="s">
        <v>44</v>
      </c>
      <c r="F174" s="19" t="s">
        <v>38</v>
      </c>
      <c r="G174" s="47" t="s">
        <v>351</v>
      </c>
      <c r="H174" s="19" t="s">
        <v>52</v>
      </c>
      <c r="I174" s="68">
        <v>0</v>
      </c>
      <c r="J174" s="67">
        <f t="shared" si="11"/>
        <v>1634</v>
      </c>
      <c r="K174" s="67">
        <v>1634</v>
      </c>
    </row>
    <row r="175" spans="1:11" ht="51" x14ac:dyDescent="0.25">
      <c r="A175" s="6" t="s">
        <v>356</v>
      </c>
      <c r="B175" s="19" t="s">
        <v>47</v>
      </c>
      <c r="C175" s="19" t="s">
        <v>41</v>
      </c>
      <c r="D175" s="19" t="s">
        <v>205</v>
      </c>
      <c r="E175" s="19" t="s">
        <v>44</v>
      </c>
      <c r="F175" s="19" t="s">
        <v>38</v>
      </c>
      <c r="G175" s="47" t="s">
        <v>352</v>
      </c>
      <c r="H175" s="19" t="s">
        <v>40</v>
      </c>
      <c r="I175" s="68">
        <f>I176</f>
        <v>0</v>
      </c>
      <c r="J175" s="67">
        <f t="shared" si="11"/>
        <v>2451</v>
      </c>
      <c r="K175" s="67">
        <f>K176</f>
        <v>2451</v>
      </c>
    </row>
    <row r="176" spans="1:11" ht="25.5" x14ac:dyDescent="0.25">
      <c r="A176" s="6" t="s">
        <v>147</v>
      </c>
      <c r="B176" s="19" t="s">
        <v>47</v>
      </c>
      <c r="C176" s="19" t="s">
        <v>41</v>
      </c>
      <c r="D176" s="19" t="s">
        <v>205</v>
      </c>
      <c r="E176" s="19" t="s">
        <v>44</v>
      </c>
      <c r="F176" s="19" t="s">
        <v>38</v>
      </c>
      <c r="G176" s="47" t="s">
        <v>352</v>
      </c>
      <c r="H176" s="19" t="s">
        <v>51</v>
      </c>
      <c r="I176" s="68">
        <f>I177</f>
        <v>0</v>
      </c>
      <c r="J176" s="67">
        <f t="shared" si="11"/>
        <v>2451</v>
      </c>
      <c r="K176" s="67">
        <f>K177</f>
        <v>2451</v>
      </c>
    </row>
    <row r="177" spans="1:11" ht="38.25" x14ac:dyDescent="0.25">
      <c r="A177" s="6" t="s">
        <v>103</v>
      </c>
      <c r="B177" s="19" t="s">
        <v>47</v>
      </c>
      <c r="C177" s="19" t="s">
        <v>41</v>
      </c>
      <c r="D177" s="19" t="s">
        <v>205</v>
      </c>
      <c r="E177" s="19" t="s">
        <v>44</v>
      </c>
      <c r="F177" s="19" t="s">
        <v>38</v>
      </c>
      <c r="G177" s="47" t="s">
        <v>352</v>
      </c>
      <c r="H177" s="19" t="s">
        <v>52</v>
      </c>
      <c r="I177" s="68">
        <v>0</v>
      </c>
      <c r="J177" s="67">
        <f t="shared" si="11"/>
        <v>2451</v>
      </c>
      <c r="K177" s="67">
        <v>2451</v>
      </c>
    </row>
    <row r="178" spans="1:11" ht="63.75" x14ac:dyDescent="0.25">
      <c r="A178" s="6" t="s">
        <v>355</v>
      </c>
      <c r="B178" s="19" t="s">
        <v>47</v>
      </c>
      <c r="C178" s="19" t="s">
        <v>41</v>
      </c>
      <c r="D178" s="19" t="s">
        <v>205</v>
      </c>
      <c r="E178" s="19" t="s">
        <v>44</v>
      </c>
      <c r="F178" s="19" t="s">
        <v>38</v>
      </c>
      <c r="G178" s="47" t="s">
        <v>353</v>
      </c>
      <c r="H178" s="19" t="s">
        <v>40</v>
      </c>
      <c r="I178" s="68">
        <f>I179</f>
        <v>0</v>
      </c>
      <c r="J178" s="67">
        <f t="shared" si="11"/>
        <v>272.3</v>
      </c>
      <c r="K178" s="67">
        <f>K179</f>
        <v>272.3</v>
      </c>
    </row>
    <row r="179" spans="1:11" ht="25.5" x14ac:dyDescent="0.25">
      <c r="A179" s="6" t="s">
        <v>147</v>
      </c>
      <c r="B179" s="19" t="s">
        <v>47</v>
      </c>
      <c r="C179" s="19" t="s">
        <v>41</v>
      </c>
      <c r="D179" s="19" t="s">
        <v>205</v>
      </c>
      <c r="E179" s="19" t="s">
        <v>44</v>
      </c>
      <c r="F179" s="19" t="s">
        <v>38</v>
      </c>
      <c r="G179" s="47" t="s">
        <v>353</v>
      </c>
      <c r="H179" s="19" t="s">
        <v>51</v>
      </c>
      <c r="I179" s="68">
        <f>I180</f>
        <v>0</v>
      </c>
      <c r="J179" s="67">
        <f t="shared" si="11"/>
        <v>272.3</v>
      </c>
      <c r="K179" s="67">
        <f>K180</f>
        <v>272.3</v>
      </c>
    </row>
    <row r="180" spans="1:11" ht="38.25" x14ac:dyDescent="0.25">
      <c r="A180" s="6" t="s">
        <v>103</v>
      </c>
      <c r="B180" s="19" t="s">
        <v>47</v>
      </c>
      <c r="C180" s="19" t="s">
        <v>41</v>
      </c>
      <c r="D180" s="19" t="s">
        <v>205</v>
      </c>
      <c r="E180" s="19" t="s">
        <v>44</v>
      </c>
      <c r="F180" s="19" t="s">
        <v>38</v>
      </c>
      <c r="G180" s="47" t="s">
        <v>353</v>
      </c>
      <c r="H180" s="19" t="s">
        <v>52</v>
      </c>
      <c r="I180" s="68">
        <v>0</v>
      </c>
      <c r="J180" s="67">
        <f t="shared" si="11"/>
        <v>272.3</v>
      </c>
      <c r="K180" s="67">
        <v>272.3</v>
      </c>
    </row>
    <row r="181" spans="1:11" ht="38.25" x14ac:dyDescent="0.25">
      <c r="A181" s="14" t="s">
        <v>168</v>
      </c>
      <c r="B181" s="19" t="s">
        <v>47</v>
      </c>
      <c r="C181" s="19" t="s">
        <v>41</v>
      </c>
      <c r="D181" s="19" t="s">
        <v>205</v>
      </c>
      <c r="E181" s="19" t="s">
        <v>44</v>
      </c>
      <c r="F181" s="19" t="s">
        <v>38</v>
      </c>
      <c r="G181" s="47" t="s">
        <v>122</v>
      </c>
      <c r="H181" s="19" t="s">
        <v>40</v>
      </c>
      <c r="I181" s="68">
        <f>I182</f>
        <v>1395.1</v>
      </c>
      <c r="J181" s="67">
        <f t="shared" si="11"/>
        <v>488.40000000000009</v>
      </c>
      <c r="K181" s="67">
        <f>K182</f>
        <v>1883.5</v>
      </c>
    </row>
    <row r="182" spans="1:11" ht="25.5" x14ac:dyDescent="0.25">
      <c r="A182" s="27" t="s">
        <v>147</v>
      </c>
      <c r="B182" s="19" t="s">
        <v>47</v>
      </c>
      <c r="C182" s="19" t="s">
        <v>41</v>
      </c>
      <c r="D182" s="19" t="s">
        <v>205</v>
      </c>
      <c r="E182" s="19" t="s">
        <v>44</v>
      </c>
      <c r="F182" s="19" t="s">
        <v>38</v>
      </c>
      <c r="G182" s="47" t="s">
        <v>122</v>
      </c>
      <c r="H182" s="19" t="s">
        <v>51</v>
      </c>
      <c r="I182" s="68">
        <f>I183</f>
        <v>1395.1</v>
      </c>
      <c r="J182" s="67">
        <f t="shared" si="11"/>
        <v>488.40000000000009</v>
      </c>
      <c r="K182" s="67">
        <f>K183</f>
        <v>1883.5</v>
      </c>
    </row>
    <row r="183" spans="1:11" ht="38.25" x14ac:dyDescent="0.25">
      <c r="A183" s="14" t="s">
        <v>103</v>
      </c>
      <c r="B183" s="19" t="s">
        <v>47</v>
      </c>
      <c r="C183" s="19" t="s">
        <v>41</v>
      </c>
      <c r="D183" s="19" t="s">
        <v>205</v>
      </c>
      <c r="E183" s="19" t="s">
        <v>44</v>
      </c>
      <c r="F183" s="19" t="s">
        <v>38</v>
      </c>
      <c r="G183" s="47" t="s">
        <v>122</v>
      </c>
      <c r="H183" s="19" t="s">
        <v>52</v>
      </c>
      <c r="I183" s="68">
        <v>1395.1</v>
      </c>
      <c r="J183" s="67">
        <f t="shared" si="11"/>
        <v>488.40000000000009</v>
      </c>
      <c r="K183" s="67">
        <f>1395.1+488.4</f>
        <v>1883.5</v>
      </c>
    </row>
    <row r="184" spans="1:11" ht="39" x14ac:dyDescent="0.25">
      <c r="A184" s="16" t="s">
        <v>28</v>
      </c>
      <c r="B184" s="64" t="s">
        <v>47</v>
      </c>
      <c r="C184" s="64" t="s">
        <v>41</v>
      </c>
      <c r="D184" s="64" t="s">
        <v>205</v>
      </c>
      <c r="E184" s="64" t="s">
        <v>58</v>
      </c>
      <c r="F184" s="64" t="s">
        <v>39</v>
      </c>
      <c r="G184" s="64" t="s">
        <v>112</v>
      </c>
      <c r="H184" s="47" t="s">
        <v>40</v>
      </c>
      <c r="I184" s="68">
        <f t="shared" ref="I184:K185" si="15">I185</f>
        <v>9522.1</v>
      </c>
      <c r="J184" s="67">
        <f t="shared" si="11"/>
        <v>-760.70000000000073</v>
      </c>
      <c r="K184" s="67">
        <f t="shared" si="15"/>
        <v>8761.4</v>
      </c>
    </row>
    <row r="185" spans="1:11" ht="51.75" x14ac:dyDescent="0.25">
      <c r="A185" s="16" t="s">
        <v>167</v>
      </c>
      <c r="B185" s="47" t="s">
        <v>47</v>
      </c>
      <c r="C185" s="47" t="s">
        <v>41</v>
      </c>
      <c r="D185" s="47" t="s">
        <v>205</v>
      </c>
      <c r="E185" s="47" t="s">
        <v>58</v>
      </c>
      <c r="F185" s="47" t="s">
        <v>38</v>
      </c>
      <c r="G185" s="47" t="s">
        <v>112</v>
      </c>
      <c r="H185" s="47" t="s">
        <v>40</v>
      </c>
      <c r="I185" s="68">
        <f t="shared" si="15"/>
        <v>9522.1</v>
      </c>
      <c r="J185" s="67">
        <f t="shared" si="11"/>
        <v>-760.70000000000073</v>
      </c>
      <c r="K185" s="67">
        <f t="shared" si="15"/>
        <v>8761.4</v>
      </c>
    </row>
    <row r="186" spans="1:11" x14ac:dyDescent="0.25">
      <c r="A186" s="16" t="s">
        <v>206</v>
      </c>
      <c r="B186" s="47" t="s">
        <v>47</v>
      </c>
      <c r="C186" s="47" t="s">
        <v>41</v>
      </c>
      <c r="D186" s="47" t="s">
        <v>205</v>
      </c>
      <c r="E186" s="47" t="s">
        <v>58</v>
      </c>
      <c r="F186" s="47" t="s">
        <v>38</v>
      </c>
      <c r="G186" s="47" t="s">
        <v>207</v>
      </c>
      <c r="H186" s="47" t="s">
        <v>40</v>
      </c>
      <c r="I186" s="68">
        <f>I187</f>
        <v>9522.1</v>
      </c>
      <c r="J186" s="67">
        <f t="shared" si="11"/>
        <v>-760.70000000000073</v>
      </c>
      <c r="K186" s="67">
        <f>K187</f>
        <v>8761.4</v>
      </c>
    </row>
    <row r="187" spans="1:11" x14ac:dyDescent="0.25">
      <c r="A187" s="10" t="s">
        <v>13</v>
      </c>
      <c r="B187" s="19" t="s">
        <v>47</v>
      </c>
      <c r="C187" s="19" t="s">
        <v>41</v>
      </c>
      <c r="D187" s="19" t="s">
        <v>205</v>
      </c>
      <c r="E187" s="47" t="s">
        <v>58</v>
      </c>
      <c r="F187" s="47" t="s">
        <v>38</v>
      </c>
      <c r="G187" s="47" t="s">
        <v>207</v>
      </c>
      <c r="H187" s="19" t="s">
        <v>56</v>
      </c>
      <c r="I187" s="68">
        <f>I188</f>
        <v>9522.1</v>
      </c>
      <c r="J187" s="67">
        <f t="shared" si="11"/>
        <v>-760.70000000000073</v>
      </c>
      <c r="K187" s="67">
        <f>K188</f>
        <v>8761.4</v>
      </c>
    </row>
    <row r="188" spans="1:11" ht="51.75" x14ac:dyDescent="0.25">
      <c r="A188" s="16" t="s">
        <v>153</v>
      </c>
      <c r="B188" s="19" t="s">
        <v>47</v>
      </c>
      <c r="C188" s="19" t="s">
        <v>41</v>
      </c>
      <c r="D188" s="19" t="s">
        <v>205</v>
      </c>
      <c r="E188" s="47" t="s">
        <v>58</v>
      </c>
      <c r="F188" s="47" t="s">
        <v>38</v>
      </c>
      <c r="G188" s="47" t="s">
        <v>207</v>
      </c>
      <c r="H188" s="19" t="s">
        <v>139</v>
      </c>
      <c r="I188" s="68">
        <v>9522.1</v>
      </c>
      <c r="J188" s="67">
        <f t="shared" si="11"/>
        <v>-760.70000000000073</v>
      </c>
      <c r="K188" s="67">
        <f>9522.1-760.7</f>
        <v>8761.4</v>
      </c>
    </row>
    <row r="189" spans="1:11" ht="25.5" x14ac:dyDescent="0.25">
      <c r="A189" s="60" t="s">
        <v>169</v>
      </c>
      <c r="B189" s="7" t="s">
        <v>47</v>
      </c>
      <c r="C189" s="7" t="s">
        <v>41</v>
      </c>
      <c r="D189" s="54" t="s">
        <v>205</v>
      </c>
      <c r="E189" s="47" t="s">
        <v>53</v>
      </c>
      <c r="F189" s="47" t="s">
        <v>39</v>
      </c>
      <c r="G189" s="47" t="s">
        <v>112</v>
      </c>
      <c r="H189" s="7" t="s">
        <v>40</v>
      </c>
      <c r="I189" s="68">
        <f t="shared" ref="I189:K191" si="16">I190</f>
        <v>150</v>
      </c>
      <c r="J189" s="67">
        <f t="shared" si="11"/>
        <v>26</v>
      </c>
      <c r="K189" s="67">
        <f t="shared" si="16"/>
        <v>176</v>
      </c>
    </row>
    <row r="190" spans="1:11" ht="38.25" x14ac:dyDescent="0.25">
      <c r="A190" s="60" t="s">
        <v>209</v>
      </c>
      <c r="B190" s="7" t="s">
        <v>47</v>
      </c>
      <c r="C190" s="7" t="s">
        <v>41</v>
      </c>
      <c r="D190" s="54" t="s">
        <v>205</v>
      </c>
      <c r="E190" s="47" t="s">
        <v>53</v>
      </c>
      <c r="F190" s="47" t="s">
        <v>41</v>
      </c>
      <c r="G190" s="47" t="s">
        <v>112</v>
      </c>
      <c r="H190" s="7" t="s">
        <v>40</v>
      </c>
      <c r="I190" s="68">
        <f t="shared" si="16"/>
        <v>150</v>
      </c>
      <c r="J190" s="67">
        <f t="shared" si="11"/>
        <v>26</v>
      </c>
      <c r="K190" s="67">
        <f t="shared" si="16"/>
        <v>176</v>
      </c>
    </row>
    <row r="191" spans="1:11" ht="39" x14ac:dyDescent="0.25">
      <c r="A191" s="46" t="s">
        <v>168</v>
      </c>
      <c r="B191" s="7" t="s">
        <v>47</v>
      </c>
      <c r="C191" s="7" t="s">
        <v>41</v>
      </c>
      <c r="D191" s="54" t="s">
        <v>205</v>
      </c>
      <c r="E191" s="47" t="s">
        <v>53</v>
      </c>
      <c r="F191" s="47" t="s">
        <v>41</v>
      </c>
      <c r="G191" s="47" t="s">
        <v>122</v>
      </c>
      <c r="H191" s="7" t="s">
        <v>40</v>
      </c>
      <c r="I191" s="68">
        <f t="shared" si="16"/>
        <v>150</v>
      </c>
      <c r="J191" s="67">
        <f t="shared" si="11"/>
        <v>26</v>
      </c>
      <c r="K191" s="67">
        <f t="shared" si="16"/>
        <v>176</v>
      </c>
    </row>
    <row r="192" spans="1:11" ht="25.5" x14ac:dyDescent="0.25">
      <c r="A192" s="27" t="s">
        <v>147</v>
      </c>
      <c r="B192" s="47" t="s">
        <v>47</v>
      </c>
      <c r="C192" s="47" t="s">
        <v>41</v>
      </c>
      <c r="D192" s="47" t="s">
        <v>205</v>
      </c>
      <c r="E192" s="47" t="s">
        <v>53</v>
      </c>
      <c r="F192" s="47" t="s">
        <v>41</v>
      </c>
      <c r="G192" s="47" t="s">
        <v>122</v>
      </c>
      <c r="H192" s="19" t="s">
        <v>51</v>
      </c>
      <c r="I192" s="68">
        <f>I193</f>
        <v>150</v>
      </c>
      <c r="J192" s="67">
        <f t="shared" si="11"/>
        <v>26</v>
      </c>
      <c r="K192" s="67">
        <f>K193</f>
        <v>176</v>
      </c>
    </row>
    <row r="193" spans="1:11" ht="38.25" x14ac:dyDescent="0.25">
      <c r="A193" s="14" t="s">
        <v>103</v>
      </c>
      <c r="B193" s="47" t="s">
        <v>47</v>
      </c>
      <c r="C193" s="47" t="s">
        <v>41</v>
      </c>
      <c r="D193" s="47" t="s">
        <v>205</v>
      </c>
      <c r="E193" s="47" t="s">
        <v>53</v>
      </c>
      <c r="F193" s="47" t="s">
        <v>41</v>
      </c>
      <c r="G193" s="47" t="s">
        <v>122</v>
      </c>
      <c r="H193" s="19" t="s">
        <v>52</v>
      </c>
      <c r="I193" s="68">
        <v>150</v>
      </c>
      <c r="J193" s="67">
        <f t="shared" si="11"/>
        <v>26</v>
      </c>
      <c r="K193" s="67">
        <f>150+26</f>
        <v>176</v>
      </c>
    </row>
    <row r="194" spans="1:11" s="136" customFormat="1" x14ac:dyDescent="0.25">
      <c r="A194" s="87" t="s">
        <v>30</v>
      </c>
      <c r="B194" s="24" t="s">
        <v>47</v>
      </c>
      <c r="C194" s="24" t="s">
        <v>45</v>
      </c>
      <c r="D194" s="24" t="s">
        <v>39</v>
      </c>
      <c r="E194" s="24" t="s">
        <v>42</v>
      </c>
      <c r="F194" s="24" t="s">
        <v>39</v>
      </c>
      <c r="G194" s="24" t="s">
        <v>112</v>
      </c>
      <c r="H194" s="24" t="s">
        <v>40</v>
      </c>
      <c r="I194" s="65">
        <f>I195</f>
        <v>2331.1999999999998</v>
      </c>
      <c r="J194" s="65">
        <f t="shared" si="11"/>
        <v>-26</v>
      </c>
      <c r="K194" s="65">
        <f>K195</f>
        <v>2305.1999999999998</v>
      </c>
    </row>
    <row r="195" spans="1:11" ht="39" x14ac:dyDescent="0.25">
      <c r="A195" s="10" t="s">
        <v>212</v>
      </c>
      <c r="B195" s="55" t="s">
        <v>47</v>
      </c>
      <c r="C195" s="55" t="s">
        <v>45</v>
      </c>
      <c r="D195" s="55" t="s">
        <v>181</v>
      </c>
      <c r="E195" s="55" t="s">
        <v>42</v>
      </c>
      <c r="F195" s="55" t="s">
        <v>39</v>
      </c>
      <c r="G195" s="55" t="s">
        <v>112</v>
      </c>
      <c r="H195" s="55" t="s">
        <v>40</v>
      </c>
      <c r="I195" s="67">
        <f>I196+I200</f>
        <v>2331.1999999999998</v>
      </c>
      <c r="J195" s="67">
        <f t="shared" si="11"/>
        <v>-26</v>
      </c>
      <c r="K195" s="67">
        <f>K196+K200</f>
        <v>2305.1999999999998</v>
      </c>
    </row>
    <row r="196" spans="1:11" ht="39" x14ac:dyDescent="0.25">
      <c r="A196" s="10" t="s">
        <v>182</v>
      </c>
      <c r="B196" s="55" t="s">
        <v>47</v>
      </c>
      <c r="C196" s="55" t="s">
        <v>45</v>
      </c>
      <c r="D196" s="55" t="s">
        <v>181</v>
      </c>
      <c r="E196" s="55" t="s">
        <v>42</v>
      </c>
      <c r="F196" s="55" t="s">
        <v>38</v>
      </c>
      <c r="G196" s="55" t="s">
        <v>112</v>
      </c>
      <c r="H196" s="55" t="s">
        <v>40</v>
      </c>
      <c r="I196" s="67">
        <f>I197</f>
        <v>800</v>
      </c>
      <c r="J196" s="67">
        <f t="shared" si="11"/>
        <v>-76</v>
      </c>
      <c r="K196" s="67">
        <f>K197</f>
        <v>724</v>
      </c>
    </row>
    <row r="197" spans="1:11" ht="39" x14ac:dyDescent="0.25">
      <c r="A197" s="46" t="s">
        <v>168</v>
      </c>
      <c r="B197" s="55" t="s">
        <v>47</v>
      </c>
      <c r="C197" s="55" t="s">
        <v>45</v>
      </c>
      <c r="D197" s="55" t="s">
        <v>181</v>
      </c>
      <c r="E197" s="55" t="s">
        <v>42</v>
      </c>
      <c r="F197" s="55" t="s">
        <v>38</v>
      </c>
      <c r="G197" s="55" t="s">
        <v>122</v>
      </c>
      <c r="H197" s="55" t="s">
        <v>40</v>
      </c>
      <c r="I197" s="67">
        <f>I198</f>
        <v>800</v>
      </c>
      <c r="J197" s="67">
        <f t="shared" si="11"/>
        <v>-76</v>
      </c>
      <c r="K197" s="67">
        <f>K198</f>
        <v>724</v>
      </c>
    </row>
    <row r="198" spans="1:11" ht="26.25" x14ac:dyDescent="0.25">
      <c r="A198" s="10" t="s">
        <v>147</v>
      </c>
      <c r="B198" s="55" t="s">
        <v>47</v>
      </c>
      <c r="C198" s="55" t="s">
        <v>45</v>
      </c>
      <c r="D198" s="55" t="s">
        <v>181</v>
      </c>
      <c r="E198" s="55" t="s">
        <v>42</v>
      </c>
      <c r="F198" s="55" t="s">
        <v>38</v>
      </c>
      <c r="G198" s="55" t="s">
        <v>122</v>
      </c>
      <c r="H198" s="7" t="s">
        <v>51</v>
      </c>
      <c r="I198" s="67">
        <f>I199</f>
        <v>800</v>
      </c>
      <c r="J198" s="67">
        <f t="shared" si="11"/>
        <v>-76</v>
      </c>
      <c r="K198" s="67">
        <f>K199</f>
        <v>724</v>
      </c>
    </row>
    <row r="199" spans="1:11" ht="39" x14ac:dyDescent="0.25">
      <c r="A199" s="10" t="s">
        <v>103</v>
      </c>
      <c r="B199" s="55" t="s">
        <v>47</v>
      </c>
      <c r="C199" s="55" t="s">
        <v>45</v>
      </c>
      <c r="D199" s="55" t="s">
        <v>181</v>
      </c>
      <c r="E199" s="55" t="s">
        <v>42</v>
      </c>
      <c r="F199" s="55" t="s">
        <v>38</v>
      </c>
      <c r="G199" s="55" t="s">
        <v>122</v>
      </c>
      <c r="H199" s="7" t="s">
        <v>52</v>
      </c>
      <c r="I199" s="67">
        <v>800</v>
      </c>
      <c r="J199" s="67">
        <f t="shared" si="11"/>
        <v>-76</v>
      </c>
      <c r="K199" s="67">
        <f>800-76</f>
        <v>724</v>
      </c>
    </row>
    <row r="200" spans="1:11" ht="39" x14ac:dyDescent="0.25">
      <c r="A200" s="10" t="s">
        <v>183</v>
      </c>
      <c r="B200" s="55" t="s">
        <v>47</v>
      </c>
      <c r="C200" s="55" t="s">
        <v>45</v>
      </c>
      <c r="D200" s="55" t="s">
        <v>181</v>
      </c>
      <c r="E200" s="55" t="s">
        <v>42</v>
      </c>
      <c r="F200" s="55" t="s">
        <v>41</v>
      </c>
      <c r="G200" s="55" t="s">
        <v>112</v>
      </c>
      <c r="H200" s="55" t="s">
        <v>40</v>
      </c>
      <c r="I200" s="67">
        <f t="shared" ref="I200:K201" si="17">I201</f>
        <v>1531.2</v>
      </c>
      <c r="J200" s="67">
        <f t="shared" si="11"/>
        <v>50</v>
      </c>
      <c r="K200" s="67">
        <f t="shared" si="17"/>
        <v>1581.2</v>
      </c>
    </row>
    <row r="201" spans="1:11" ht="39" x14ac:dyDescent="0.25">
      <c r="A201" s="46" t="s">
        <v>168</v>
      </c>
      <c r="B201" s="55" t="s">
        <v>47</v>
      </c>
      <c r="C201" s="55" t="s">
        <v>45</v>
      </c>
      <c r="D201" s="55" t="s">
        <v>181</v>
      </c>
      <c r="E201" s="55" t="s">
        <v>42</v>
      </c>
      <c r="F201" s="55" t="s">
        <v>41</v>
      </c>
      <c r="G201" s="55" t="s">
        <v>122</v>
      </c>
      <c r="H201" s="55" t="s">
        <v>40</v>
      </c>
      <c r="I201" s="67">
        <f t="shared" si="17"/>
        <v>1531.2</v>
      </c>
      <c r="J201" s="67">
        <f t="shared" si="11"/>
        <v>50</v>
      </c>
      <c r="K201" s="67">
        <f t="shared" si="17"/>
        <v>1581.2</v>
      </c>
    </row>
    <row r="202" spans="1:11" ht="26.25" x14ac:dyDescent="0.25">
      <c r="A202" s="10" t="s">
        <v>147</v>
      </c>
      <c r="B202" s="55" t="s">
        <v>47</v>
      </c>
      <c r="C202" s="55" t="s">
        <v>45</v>
      </c>
      <c r="D202" s="55" t="s">
        <v>181</v>
      </c>
      <c r="E202" s="55" t="s">
        <v>42</v>
      </c>
      <c r="F202" s="55" t="s">
        <v>41</v>
      </c>
      <c r="G202" s="55" t="s">
        <v>122</v>
      </c>
      <c r="H202" s="55" t="s">
        <v>51</v>
      </c>
      <c r="I202" s="67">
        <f>I203</f>
        <v>1531.2</v>
      </c>
      <c r="J202" s="67">
        <f t="shared" si="11"/>
        <v>50</v>
      </c>
      <c r="K202" s="67">
        <f>K203</f>
        <v>1581.2</v>
      </c>
    </row>
    <row r="203" spans="1:11" ht="39" x14ac:dyDescent="0.25">
      <c r="A203" s="10" t="s">
        <v>103</v>
      </c>
      <c r="B203" s="55" t="s">
        <v>47</v>
      </c>
      <c r="C203" s="55" t="s">
        <v>45</v>
      </c>
      <c r="D203" s="55" t="s">
        <v>181</v>
      </c>
      <c r="E203" s="55" t="s">
        <v>42</v>
      </c>
      <c r="F203" s="55" t="s">
        <v>41</v>
      </c>
      <c r="G203" s="55" t="s">
        <v>122</v>
      </c>
      <c r="H203" s="55" t="s">
        <v>52</v>
      </c>
      <c r="I203" s="67">
        <v>1531.2</v>
      </c>
      <c r="J203" s="67">
        <f t="shared" si="11"/>
        <v>50</v>
      </c>
      <c r="K203" s="67">
        <f>1531.2+50</f>
        <v>1581.2</v>
      </c>
    </row>
    <row r="204" spans="1:11" s="136" customFormat="1" x14ac:dyDescent="0.25">
      <c r="A204" s="56" t="s">
        <v>170</v>
      </c>
      <c r="B204" s="58" t="s">
        <v>48</v>
      </c>
      <c r="C204" s="58" t="s">
        <v>39</v>
      </c>
      <c r="D204" s="58" t="s">
        <v>39</v>
      </c>
      <c r="E204" s="58" t="s">
        <v>42</v>
      </c>
      <c r="F204" s="58" t="s">
        <v>39</v>
      </c>
      <c r="G204" s="58" t="s">
        <v>112</v>
      </c>
      <c r="H204" s="58" t="s">
        <v>40</v>
      </c>
      <c r="I204" s="65">
        <f t="shared" ref="I204:K208" si="18">I205</f>
        <v>500</v>
      </c>
      <c r="J204" s="65">
        <f t="shared" si="11"/>
        <v>2032.1999999999998</v>
      </c>
      <c r="K204" s="65">
        <f t="shared" si="18"/>
        <v>2532.1999999999998</v>
      </c>
    </row>
    <row r="205" spans="1:11" s="136" customFormat="1" x14ac:dyDescent="0.25">
      <c r="A205" s="56" t="s">
        <v>171</v>
      </c>
      <c r="B205" s="58" t="s">
        <v>48</v>
      </c>
      <c r="C205" s="58" t="s">
        <v>38</v>
      </c>
      <c r="D205" s="58" t="s">
        <v>39</v>
      </c>
      <c r="E205" s="58" t="s">
        <v>42</v>
      </c>
      <c r="F205" s="58" t="s">
        <v>39</v>
      </c>
      <c r="G205" s="58" t="s">
        <v>112</v>
      </c>
      <c r="H205" s="58" t="s">
        <v>40</v>
      </c>
      <c r="I205" s="65">
        <f t="shared" si="18"/>
        <v>500</v>
      </c>
      <c r="J205" s="65">
        <f t="shared" si="11"/>
        <v>2032.1999999999998</v>
      </c>
      <c r="K205" s="65">
        <f t="shared" si="18"/>
        <v>2532.1999999999998</v>
      </c>
    </row>
    <row r="206" spans="1:11" ht="26.25" x14ac:dyDescent="0.25">
      <c r="A206" s="10" t="s">
        <v>210</v>
      </c>
      <c r="B206" s="55" t="s">
        <v>48</v>
      </c>
      <c r="C206" s="55" t="s">
        <v>38</v>
      </c>
      <c r="D206" s="55" t="s">
        <v>211</v>
      </c>
      <c r="E206" s="55" t="s">
        <v>42</v>
      </c>
      <c r="F206" s="55" t="s">
        <v>39</v>
      </c>
      <c r="G206" s="55" t="s">
        <v>112</v>
      </c>
      <c r="H206" s="55" t="s">
        <v>40</v>
      </c>
      <c r="I206" s="67">
        <f>I207</f>
        <v>500</v>
      </c>
      <c r="J206" s="67">
        <f t="shared" si="11"/>
        <v>2032.1999999999998</v>
      </c>
      <c r="K206" s="67">
        <f>K207</f>
        <v>2532.1999999999998</v>
      </c>
    </row>
    <row r="207" spans="1:11" ht="51.75" x14ac:dyDescent="0.25">
      <c r="A207" s="10" t="s">
        <v>172</v>
      </c>
      <c r="B207" s="55" t="s">
        <v>48</v>
      </c>
      <c r="C207" s="55" t="s">
        <v>38</v>
      </c>
      <c r="D207" s="55" t="s">
        <v>211</v>
      </c>
      <c r="E207" s="55" t="s">
        <v>42</v>
      </c>
      <c r="F207" s="55" t="s">
        <v>38</v>
      </c>
      <c r="G207" s="55" t="s">
        <v>112</v>
      </c>
      <c r="H207" s="55" t="s">
        <v>40</v>
      </c>
      <c r="I207" s="67">
        <f t="shared" si="18"/>
        <v>500</v>
      </c>
      <c r="J207" s="67">
        <f t="shared" si="11"/>
        <v>2032.1999999999998</v>
      </c>
      <c r="K207" s="67">
        <f>K208+K213</f>
        <v>2532.1999999999998</v>
      </c>
    </row>
    <row r="208" spans="1:11" x14ac:dyDescent="0.25">
      <c r="A208" s="10" t="s">
        <v>173</v>
      </c>
      <c r="B208" s="55" t="s">
        <v>48</v>
      </c>
      <c r="C208" s="55" t="s">
        <v>38</v>
      </c>
      <c r="D208" s="55" t="s">
        <v>211</v>
      </c>
      <c r="E208" s="55" t="s">
        <v>42</v>
      </c>
      <c r="F208" s="55" t="s">
        <v>38</v>
      </c>
      <c r="G208" s="55" t="s">
        <v>129</v>
      </c>
      <c r="H208" s="55" t="s">
        <v>40</v>
      </c>
      <c r="I208" s="67">
        <f t="shared" si="18"/>
        <v>500</v>
      </c>
      <c r="J208" s="67">
        <f t="shared" si="11"/>
        <v>350</v>
      </c>
      <c r="K208" s="67">
        <f>K209+K211</f>
        <v>850</v>
      </c>
    </row>
    <row r="209" spans="1:11" ht="26.25" x14ac:dyDescent="0.25">
      <c r="A209" s="10" t="s">
        <v>147</v>
      </c>
      <c r="B209" s="55" t="s">
        <v>48</v>
      </c>
      <c r="C209" s="55" t="s">
        <v>38</v>
      </c>
      <c r="D209" s="55" t="s">
        <v>211</v>
      </c>
      <c r="E209" s="55" t="s">
        <v>42</v>
      </c>
      <c r="F209" s="55" t="s">
        <v>38</v>
      </c>
      <c r="G209" s="55" t="s">
        <v>129</v>
      </c>
      <c r="H209" s="55" t="s">
        <v>51</v>
      </c>
      <c r="I209" s="67">
        <f>I210</f>
        <v>500</v>
      </c>
      <c r="J209" s="67">
        <f t="shared" si="11"/>
        <v>280</v>
      </c>
      <c r="K209" s="67">
        <f>K210</f>
        <v>780</v>
      </c>
    </row>
    <row r="210" spans="1:11" ht="39" x14ac:dyDescent="0.25">
      <c r="A210" s="46" t="s">
        <v>103</v>
      </c>
      <c r="B210" s="55" t="s">
        <v>48</v>
      </c>
      <c r="C210" s="55" t="s">
        <v>38</v>
      </c>
      <c r="D210" s="55" t="s">
        <v>211</v>
      </c>
      <c r="E210" s="55" t="s">
        <v>42</v>
      </c>
      <c r="F210" s="55" t="s">
        <v>38</v>
      </c>
      <c r="G210" s="55" t="s">
        <v>129</v>
      </c>
      <c r="H210" s="55" t="s">
        <v>52</v>
      </c>
      <c r="I210" s="67">
        <v>500</v>
      </c>
      <c r="J210" s="67">
        <f t="shared" si="11"/>
        <v>280</v>
      </c>
      <c r="K210" s="67">
        <f>500+280</f>
        <v>780</v>
      </c>
    </row>
    <row r="211" spans="1:11" x14ac:dyDescent="0.25">
      <c r="A211" s="46" t="s">
        <v>343</v>
      </c>
      <c r="B211" s="55" t="s">
        <v>48</v>
      </c>
      <c r="C211" s="55" t="s">
        <v>38</v>
      </c>
      <c r="D211" s="55" t="s">
        <v>211</v>
      </c>
      <c r="E211" s="55" t="s">
        <v>42</v>
      </c>
      <c r="F211" s="55" t="s">
        <v>38</v>
      </c>
      <c r="G211" s="55" t="s">
        <v>129</v>
      </c>
      <c r="H211" s="55" t="s">
        <v>40</v>
      </c>
      <c r="I211" s="67">
        <f>I212</f>
        <v>0</v>
      </c>
      <c r="J211" s="67">
        <f t="shared" si="11"/>
        <v>70</v>
      </c>
      <c r="K211" s="67">
        <f>K212</f>
        <v>70</v>
      </c>
    </row>
    <row r="212" spans="1:11" x14ac:dyDescent="0.25">
      <c r="A212" s="46" t="s">
        <v>357</v>
      </c>
      <c r="B212" s="55" t="s">
        <v>48</v>
      </c>
      <c r="C212" s="55" t="s">
        <v>38</v>
      </c>
      <c r="D212" s="55" t="s">
        <v>211</v>
      </c>
      <c r="E212" s="55" t="s">
        <v>42</v>
      </c>
      <c r="F212" s="55" t="s">
        <v>38</v>
      </c>
      <c r="G212" s="55" t="s">
        <v>129</v>
      </c>
      <c r="H212" s="55" t="s">
        <v>358</v>
      </c>
      <c r="I212" s="67">
        <v>0</v>
      </c>
      <c r="J212" s="67">
        <f t="shared" si="11"/>
        <v>70</v>
      </c>
      <c r="K212" s="67">
        <v>70</v>
      </c>
    </row>
    <row r="213" spans="1:11" ht="26.25" x14ac:dyDescent="0.25">
      <c r="A213" s="46" t="s">
        <v>360</v>
      </c>
      <c r="B213" s="55" t="s">
        <v>48</v>
      </c>
      <c r="C213" s="55" t="s">
        <v>38</v>
      </c>
      <c r="D213" s="55" t="s">
        <v>211</v>
      </c>
      <c r="E213" s="55" t="s">
        <v>42</v>
      </c>
      <c r="F213" s="55" t="s">
        <v>38</v>
      </c>
      <c r="G213" s="55" t="s">
        <v>359</v>
      </c>
      <c r="H213" s="55" t="s">
        <v>40</v>
      </c>
      <c r="I213" s="67">
        <f>I214</f>
        <v>0</v>
      </c>
      <c r="J213" s="67">
        <f t="shared" si="11"/>
        <v>1682.2</v>
      </c>
      <c r="K213" s="67">
        <f>K214</f>
        <v>1682.2</v>
      </c>
    </row>
    <row r="214" spans="1:11" ht="26.25" x14ac:dyDescent="0.25">
      <c r="A214" s="46" t="s">
        <v>147</v>
      </c>
      <c r="B214" s="55" t="s">
        <v>48</v>
      </c>
      <c r="C214" s="55" t="s">
        <v>38</v>
      </c>
      <c r="D214" s="55" t="s">
        <v>211</v>
      </c>
      <c r="E214" s="55" t="s">
        <v>42</v>
      </c>
      <c r="F214" s="55" t="s">
        <v>38</v>
      </c>
      <c r="G214" s="55" t="s">
        <v>359</v>
      </c>
      <c r="H214" s="55" t="s">
        <v>51</v>
      </c>
      <c r="I214" s="67">
        <f>I215</f>
        <v>0</v>
      </c>
      <c r="J214" s="67">
        <f t="shared" si="11"/>
        <v>1682.2</v>
      </c>
      <c r="K214" s="67">
        <f>K215</f>
        <v>1682.2</v>
      </c>
    </row>
    <row r="215" spans="1:11" ht="39" x14ac:dyDescent="0.25">
      <c r="A215" s="46" t="s">
        <v>103</v>
      </c>
      <c r="B215" s="55" t="s">
        <v>48</v>
      </c>
      <c r="C215" s="55" t="s">
        <v>38</v>
      </c>
      <c r="D215" s="55" t="s">
        <v>211</v>
      </c>
      <c r="E215" s="55" t="s">
        <v>42</v>
      </c>
      <c r="F215" s="55" t="s">
        <v>38</v>
      </c>
      <c r="G215" s="55" t="s">
        <v>359</v>
      </c>
      <c r="H215" s="55" t="s">
        <v>52</v>
      </c>
      <c r="I215" s="67">
        <v>0</v>
      </c>
      <c r="J215" s="67">
        <f t="shared" si="11"/>
        <v>1682.2</v>
      </c>
      <c r="K215" s="67">
        <v>1682.2</v>
      </c>
    </row>
    <row r="216" spans="1:11" s="136" customFormat="1" x14ac:dyDescent="0.25">
      <c r="A216" s="82" t="s">
        <v>31</v>
      </c>
      <c r="B216" s="24" t="s">
        <v>123</v>
      </c>
      <c r="C216" s="24" t="s">
        <v>39</v>
      </c>
      <c r="D216" s="24" t="s">
        <v>39</v>
      </c>
      <c r="E216" s="24" t="s">
        <v>42</v>
      </c>
      <c r="F216" s="24" t="s">
        <v>39</v>
      </c>
      <c r="G216" s="24" t="s">
        <v>112</v>
      </c>
      <c r="H216" s="24" t="s">
        <v>40</v>
      </c>
      <c r="I216" s="65">
        <f>I217</f>
        <v>300</v>
      </c>
      <c r="J216" s="65">
        <f t="shared" si="11"/>
        <v>0</v>
      </c>
      <c r="K216" s="65">
        <f>K217</f>
        <v>300</v>
      </c>
    </row>
    <row r="217" spans="1:11" s="136" customFormat="1" x14ac:dyDescent="0.25">
      <c r="A217" s="56" t="s">
        <v>32</v>
      </c>
      <c r="B217" s="24" t="s">
        <v>123</v>
      </c>
      <c r="C217" s="24" t="s">
        <v>38</v>
      </c>
      <c r="D217" s="24" t="s">
        <v>39</v>
      </c>
      <c r="E217" s="24" t="s">
        <v>42</v>
      </c>
      <c r="F217" s="24" t="s">
        <v>39</v>
      </c>
      <c r="G217" s="24" t="s">
        <v>112</v>
      </c>
      <c r="H217" s="24" t="s">
        <v>40</v>
      </c>
      <c r="I217" s="65">
        <f>I218</f>
        <v>300</v>
      </c>
      <c r="J217" s="65">
        <f t="shared" si="11"/>
        <v>0</v>
      </c>
      <c r="K217" s="65">
        <f>K218</f>
        <v>300</v>
      </c>
    </row>
    <row r="218" spans="1:11" ht="39" x14ac:dyDescent="0.25">
      <c r="A218" s="28" t="s">
        <v>184</v>
      </c>
      <c r="B218" s="7" t="s">
        <v>123</v>
      </c>
      <c r="C218" s="7" t="s">
        <v>38</v>
      </c>
      <c r="D218" s="7" t="s">
        <v>185</v>
      </c>
      <c r="E218" s="7" t="s">
        <v>42</v>
      </c>
      <c r="F218" s="7" t="s">
        <v>39</v>
      </c>
      <c r="G218" s="7" t="s">
        <v>112</v>
      </c>
      <c r="H218" s="7" t="s">
        <v>40</v>
      </c>
      <c r="I218" s="67">
        <f>I219</f>
        <v>300</v>
      </c>
      <c r="J218" s="67">
        <f t="shared" si="11"/>
        <v>0</v>
      </c>
      <c r="K218" s="67">
        <f>K219</f>
        <v>300</v>
      </c>
    </row>
    <row r="219" spans="1:11" ht="39" x14ac:dyDescent="0.25">
      <c r="A219" s="16" t="s">
        <v>160</v>
      </c>
      <c r="B219" s="7" t="s">
        <v>123</v>
      </c>
      <c r="C219" s="7" t="s">
        <v>38</v>
      </c>
      <c r="D219" s="7" t="s">
        <v>185</v>
      </c>
      <c r="E219" s="7" t="s">
        <v>42</v>
      </c>
      <c r="F219" s="7" t="s">
        <v>45</v>
      </c>
      <c r="G219" s="7" t="s">
        <v>112</v>
      </c>
      <c r="H219" s="7" t="s">
        <v>40</v>
      </c>
      <c r="I219" s="67">
        <f t="shared" ref="I219:K220" si="19">I220</f>
        <v>300</v>
      </c>
      <c r="J219" s="67">
        <f t="shared" si="11"/>
        <v>0</v>
      </c>
      <c r="K219" s="67">
        <f t="shared" si="19"/>
        <v>300</v>
      </c>
    </row>
    <row r="220" spans="1:11" ht="26.25" x14ac:dyDescent="0.25">
      <c r="A220" s="10" t="s">
        <v>247</v>
      </c>
      <c r="B220" s="7" t="s">
        <v>123</v>
      </c>
      <c r="C220" s="7" t="s">
        <v>38</v>
      </c>
      <c r="D220" s="7" t="s">
        <v>185</v>
      </c>
      <c r="E220" s="7" t="s">
        <v>42</v>
      </c>
      <c r="F220" s="7" t="s">
        <v>45</v>
      </c>
      <c r="G220" s="7" t="s">
        <v>246</v>
      </c>
      <c r="H220" s="7" t="s">
        <v>40</v>
      </c>
      <c r="I220" s="67">
        <f t="shared" si="19"/>
        <v>300</v>
      </c>
      <c r="J220" s="67">
        <f t="shared" si="11"/>
        <v>0</v>
      </c>
      <c r="K220" s="67">
        <f t="shared" si="19"/>
        <v>300</v>
      </c>
    </row>
    <row r="221" spans="1:11" ht="26.25" x14ac:dyDescent="0.25">
      <c r="A221" s="10" t="s">
        <v>33</v>
      </c>
      <c r="B221" s="7" t="s">
        <v>123</v>
      </c>
      <c r="C221" s="7" t="s">
        <v>38</v>
      </c>
      <c r="D221" s="7" t="s">
        <v>185</v>
      </c>
      <c r="E221" s="7" t="s">
        <v>42</v>
      </c>
      <c r="F221" s="7" t="s">
        <v>45</v>
      </c>
      <c r="G221" s="7" t="s">
        <v>246</v>
      </c>
      <c r="H221" s="7" t="s">
        <v>149</v>
      </c>
      <c r="I221" s="67">
        <f>I222</f>
        <v>300</v>
      </c>
      <c r="J221" s="67">
        <f t="shared" si="11"/>
        <v>0</v>
      </c>
      <c r="K221" s="67">
        <f>K222</f>
        <v>300</v>
      </c>
    </row>
    <row r="222" spans="1:11" ht="26.25" x14ac:dyDescent="0.25">
      <c r="A222" s="10" t="s">
        <v>216</v>
      </c>
      <c r="B222" s="7" t="s">
        <v>123</v>
      </c>
      <c r="C222" s="7" t="s">
        <v>38</v>
      </c>
      <c r="D222" s="7" t="s">
        <v>185</v>
      </c>
      <c r="E222" s="7" t="s">
        <v>42</v>
      </c>
      <c r="F222" s="7" t="s">
        <v>45</v>
      </c>
      <c r="G222" s="7" t="s">
        <v>246</v>
      </c>
      <c r="H222" s="7" t="s">
        <v>215</v>
      </c>
      <c r="I222" s="67">
        <v>300</v>
      </c>
      <c r="J222" s="67">
        <f t="shared" si="11"/>
        <v>0</v>
      </c>
      <c r="K222" s="67">
        <v>300</v>
      </c>
    </row>
    <row r="223" spans="1:11" s="136" customFormat="1" x14ac:dyDescent="0.25">
      <c r="A223" s="82" t="s">
        <v>35</v>
      </c>
      <c r="B223" s="99"/>
      <c r="C223" s="99"/>
      <c r="D223" s="24"/>
      <c r="E223" s="24"/>
      <c r="F223" s="24"/>
      <c r="G223" s="24"/>
      <c r="H223" s="99"/>
      <c r="I223" s="65">
        <f>I9+I65+I71+I99+I155+I216+I204</f>
        <v>74381.799999999988</v>
      </c>
      <c r="J223" s="65">
        <f t="shared" si="11"/>
        <v>7444.9000000000087</v>
      </c>
      <c r="K223" s="65">
        <f>K9+K65+K71+K99+K155+K216+K204</f>
        <v>81826.7</v>
      </c>
    </row>
    <row r="225" spans="9:11" x14ac:dyDescent="0.25">
      <c r="I225" s="142"/>
      <c r="J225" s="142"/>
      <c r="K225" s="142"/>
    </row>
    <row r="226" spans="9:11" x14ac:dyDescent="0.25">
      <c r="I226" s="208"/>
      <c r="J226" s="208"/>
      <c r="K226" s="208"/>
    </row>
  </sheetData>
  <mergeCells count="13">
    <mergeCell ref="J6:J7"/>
    <mergeCell ref="K6:K7"/>
    <mergeCell ref="E1:K1"/>
    <mergeCell ref="E2:K3"/>
    <mergeCell ref="A4:K4"/>
    <mergeCell ref="A5:K5"/>
    <mergeCell ref="A2:A3"/>
    <mergeCell ref="A6:A7"/>
    <mergeCell ref="I6:I7"/>
    <mergeCell ref="B6:B7"/>
    <mergeCell ref="C6:C7"/>
    <mergeCell ref="D6:G6"/>
    <mergeCell ref="H6:H7"/>
  </mergeCells>
  <pageMargins left="0.25" right="0.25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0"/>
  <sheetViews>
    <sheetView zoomScaleNormal="100" workbookViewId="0">
      <selection activeCell="J1" sqref="J1:N1"/>
    </sheetView>
  </sheetViews>
  <sheetFormatPr defaultRowHeight="15" x14ac:dyDescent="0.25"/>
  <cols>
    <col min="1" max="1" width="39.5703125" style="132" customWidth="1"/>
    <col min="2" max="2" width="4.5703125" style="132" customWidth="1"/>
    <col min="3" max="3" width="4.85546875" style="132" customWidth="1"/>
    <col min="4" max="5" width="4.140625" style="132" customWidth="1"/>
    <col min="6" max="6" width="4.42578125" style="132" customWidth="1"/>
    <col min="7" max="7" width="6.7109375" style="132" customWidth="1"/>
    <col min="8" max="8" width="5.5703125" style="132" customWidth="1"/>
    <col min="9" max="9" width="8.28515625" style="132" customWidth="1"/>
    <col min="10" max="10" width="9.140625" style="132"/>
    <col min="11" max="12" width="13.42578125" style="132" customWidth="1"/>
    <col min="13" max="13" width="14.42578125" style="132" customWidth="1"/>
    <col min="14" max="14" width="15" style="132" customWidth="1"/>
    <col min="15" max="16384" width="9.140625" style="132"/>
  </cols>
  <sheetData>
    <row r="1" spans="1:14" ht="45" customHeight="1" x14ac:dyDescent="0.25">
      <c r="J1" s="224" t="s">
        <v>390</v>
      </c>
      <c r="K1" s="224"/>
      <c r="L1" s="224"/>
      <c r="M1" s="224"/>
      <c r="N1" s="224"/>
    </row>
    <row r="2" spans="1:14" ht="17.25" customHeight="1" x14ac:dyDescent="0.25">
      <c r="A2" s="227"/>
      <c r="B2" s="80" t="s">
        <v>36</v>
      </c>
      <c r="C2" s="133"/>
      <c r="E2" s="134"/>
      <c r="F2" s="134"/>
      <c r="G2" s="134"/>
      <c r="H2" s="134"/>
      <c r="I2" s="134"/>
      <c r="J2" s="224" t="s">
        <v>254</v>
      </c>
      <c r="K2" s="224"/>
      <c r="L2" s="224"/>
      <c r="M2" s="224"/>
      <c r="N2" s="224"/>
    </row>
    <row r="3" spans="1:14" ht="33" customHeight="1" x14ac:dyDescent="0.25">
      <c r="A3" s="227"/>
      <c r="B3" s="81"/>
      <c r="C3" s="133"/>
      <c r="D3" s="134"/>
      <c r="E3" s="134"/>
      <c r="F3" s="134"/>
      <c r="G3" s="134"/>
      <c r="H3" s="134"/>
      <c r="I3" s="134"/>
      <c r="J3" s="224"/>
      <c r="K3" s="224"/>
      <c r="L3" s="224"/>
      <c r="M3" s="224"/>
      <c r="N3" s="224"/>
    </row>
    <row r="4" spans="1:14" ht="80.25" customHeight="1" x14ac:dyDescent="0.25">
      <c r="A4" s="225" t="s">
        <v>255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</row>
    <row r="5" spans="1:14" ht="15.75" x14ac:dyDescent="0.25">
      <c r="A5" s="135"/>
      <c r="B5" s="133"/>
      <c r="C5" s="133"/>
      <c r="D5" s="133"/>
      <c r="E5" s="133"/>
      <c r="F5" s="133"/>
      <c r="G5" s="133"/>
    </row>
    <row r="6" spans="1:14" x14ac:dyDescent="0.25">
      <c r="A6" s="226" t="s">
        <v>0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</row>
    <row r="7" spans="1:14" ht="21" customHeight="1" x14ac:dyDescent="0.25">
      <c r="A7" s="228" t="s">
        <v>2</v>
      </c>
      <c r="B7" s="231" t="s">
        <v>3</v>
      </c>
      <c r="C7" s="231" t="s">
        <v>4</v>
      </c>
      <c r="D7" s="232" t="s">
        <v>5</v>
      </c>
      <c r="E7" s="232"/>
      <c r="F7" s="232"/>
      <c r="G7" s="232"/>
      <c r="H7" s="233" t="s">
        <v>6</v>
      </c>
      <c r="I7" s="229" t="s">
        <v>256</v>
      </c>
      <c r="J7" s="222" t="s">
        <v>252</v>
      </c>
      <c r="K7" s="222" t="s">
        <v>269</v>
      </c>
      <c r="L7" s="235" t="s">
        <v>257</v>
      </c>
      <c r="M7" s="222" t="s">
        <v>252</v>
      </c>
      <c r="N7" s="222" t="s">
        <v>270</v>
      </c>
    </row>
    <row r="8" spans="1:14" ht="23.25" customHeight="1" x14ac:dyDescent="0.25">
      <c r="A8" s="228"/>
      <c r="B8" s="231"/>
      <c r="C8" s="231"/>
      <c r="D8" s="209" t="s">
        <v>7</v>
      </c>
      <c r="E8" s="209" t="s">
        <v>8</v>
      </c>
      <c r="F8" s="209" t="s">
        <v>145</v>
      </c>
      <c r="G8" s="209" t="s">
        <v>9</v>
      </c>
      <c r="H8" s="234"/>
      <c r="I8" s="230"/>
      <c r="J8" s="222"/>
      <c r="K8" s="222"/>
      <c r="L8" s="236"/>
      <c r="M8" s="222"/>
      <c r="N8" s="222"/>
    </row>
    <row r="9" spans="1:14" x14ac:dyDescent="0.25">
      <c r="A9" s="22">
        <v>1</v>
      </c>
      <c r="B9" s="22">
        <v>2</v>
      </c>
      <c r="C9" s="22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 t="s">
        <v>150</v>
      </c>
      <c r="J9" s="8" t="s">
        <v>119</v>
      </c>
      <c r="K9" s="8" t="s">
        <v>165</v>
      </c>
      <c r="L9" s="8" t="s">
        <v>49</v>
      </c>
      <c r="M9" s="8" t="s">
        <v>59</v>
      </c>
      <c r="N9" s="8" t="s">
        <v>271</v>
      </c>
    </row>
    <row r="10" spans="1:14" s="136" customFormat="1" x14ac:dyDescent="0.25">
      <c r="A10" s="82" t="s">
        <v>10</v>
      </c>
      <c r="B10" s="24" t="s">
        <v>38</v>
      </c>
      <c r="C10" s="24" t="s">
        <v>39</v>
      </c>
      <c r="D10" s="24" t="s">
        <v>39</v>
      </c>
      <c r="E10" s="24" t="s">
        <v>42</v>
      </c>
      <c r="F10" s="24" t="s">
        <v>39</v>
      </c>
      <c r="G10" s="24" t="s">
        <v>112</v>
      </c>
      <c r="H10" s="24" t="s">
        <v>40</v>
      </c>
      <c r="I10" s="65">
        <f>I11+I17+I27+I33</f>
        <v>42514.6</v>
      </c>
      <c r="J10" s="65">
        <f t="shared" ref="J10:J41" si="0">K10-I10</f>
        <v>0</v>
      </c>
      <c r="K10" s="78">
        <f>K11+K17+K27+K33</f>
        <v>42514.6</v>
      </c>
      <c r="L10" s="78">
        <f>L11+L17+L27+L33</f>
        <v>44493.799999999996</v>
      </c>
      <c r="M10" s="65">
        <f>N10-L10</f>
        <v>0</v>
      </c>
      <c r="N10" s="78">
        <f>N11+N17+N27+N33</f>
        <v>44493.799999999996</v>
      </c>
    </row>
    <row r="11" spans="1:14" s="136" customFormat="1" ht="40.5" x14ac:dyDescent="0.25">
      <c r="A11" s="85" t="s">
        <v>11</v>
      </c>
      <c r="B11" s="24" t="s">
        <v>38</v>
      </c>
      <c r="C11" s="24" t="s">
        <v>41</v>
      </c>
      <c r="D11" s="24" t="s">
        <v>39</v>
      </c>
      <c r="E11" s="24" t="s">
        <v>42</v>
      </c>
      <c r="F11" s="24" t="s">
        <v>39</v>
      </c>
      <c r="G11" s="24" t="s">
        <v>112</v>
      </c>
      <c r="H11" s="24" t="s">
        <v>40</v>
      </c>
      <c r="I11" s="65">
        <f>I12</f>
        <v>2124.8000000000002</v>
      </c>
      <c r="J11" s="65">
        <f t="shared" si="0"/>
        <v>0</v>
      </c>
      <c r="K11" s="78">
        <f>K12</f>
        <v>2124.8000000000002</v>
      </c>
      <c r="L11" s="78">
        <f>L12</f>
        <v>2124.8000000000002</v>
      </c>
      <c r="M11" s="65">
        <f t="shared" ref="M11:M74" si="1">N11-L11</f>
        <v>0</v>
      </c>
      <c r="N11" s="78">
        <f>N12</f>
        <v>2124.8000000000002</v>
      </c>
    </row>
    <row r="12" spans="1:14" ht="51.75" x14ac:dyDescent="0.25">
      <c r="A12" s="16" t="s">
        <v>184</v>
      </c>
      <c r="B12" s="7" t="s">
        <v>38</v>
      </c>
      <c r="C12" s="7" t="s">
        <v>41</v>
      </c>
      <c r="D12" s="7" t="s">
        <v>185</v>
      </c>
      <c r="E12" s="7" t="s">
        <v>42</v>
      </c>
      <c r="F12" s="7" t="s">
        <v>39</v>
      </c>
      <c r="G12" s="7" t="s">
        <v>112</v>
      </c>
      <c r="H12" s="7" t="s">
        <v>40</v>
      </c>
      <c r="I12" s="67">
        <f>I13</f>
        <v>2124.8000000000002</v>
      </c>
      <c r="J12" s="67">
        <f t="shared" si="0"/>
        <v>0</v>
      </c>
      <c r="K12" s="22">
        <f>K13</f>
        <v>2124.8000000000002</v>
      </c>
      <c r="L12" s="22">
        <f>L13</f>
        <v>2124.8000000000002</v>
      </c>
      <c r="M12" s="67">
        <f t="shared" si="1"/>
        <v>0</v>
      </c>
      <c r="N12" s="22">
        <f>N13</f>
        <v>2124.8000000000002</v>
      </c>
    </row>
    <row r="13" spans="1:14" ht="39" x14ac:dyDescent="0.25">
      <c r="A13" s="16" t="s">
        <v>156</v>
      </c>
      <c r="B13" s="7" t="s">
        <v>38</v>
      </c>
      <c r="C13" s="7" t="s">
        <v>41</v>
      </c>
      <c r="D13" s="7" t="s">
        <v>185</v>
      </c>
      <c r="E13" s="7" t="s">
        <v>42</v>
      </c>
      <c r="F13" s="7" t="s">
        <v>43</v>
      </c>
      <c r="G13" s="7" t="s">
        <v>112</v>
      </c>
      <c r="H13" s="7" t="s">
        <v>40</v>
      </c>
      <c r="I13" s="67">
        <f t="shared" ref="I13:N13" si="2">I14</f>
        <v>2124.8000000000002</v>
      </c>
      <c r="J13" s="67">
        <f t="shared" si="0"/>
        <v>0</v>
      </c>
      <c r="K13" s="22">
        <f t="shared" si="2"/>
        <v>2124.8000000000002</v>
      </c>
      <c r="L13" s="22">
        <f t="shared" si="2"/>
        <v>2124.8000000000002</v>
      </c>
      <c r="M13" s="67">
        <f t="shared" si="1"/>
        <v>0</v>
      </c>
      <c r="N13" s="22">
        <f t="shared" si="2"/>
        <v>2124.8000000000002</v>
      </c>
    </row>
    <row r="14" spans="1:14" ht="25.5" x14ac:dyDescent="0.25">
      <c r="A14" s="27" t="s">
        <v>220</v>
      </c>
      <c r="B14" s="7" t="s">
        <v>38</v>
      </c>
      <c r="C14" s="7" t="s">
        <v>41</v>
      </c>
      <c r="D14" s="7" t="s">
        <v>185</v>
      </c>
      <c r="E14" s="7" t="s">
        <v>42</v>
      </c>
      <c r="F14" s="7" t="s">
        <v>43</v>
      </c>
      <c r="G14" s="7" t="s">
        <v>113</v>
      </c>
      <c r="H14" s="7" t="s">
        <v>40</v>
      </c>
      <c r="I14" s="67">
        <f>I15</f>
        <v>2124.8000000000002</v>
      </c>
      <c r="J14" s="67">
        <f t="shared" si="0"/>
        <v>0</v>
      </c>
      <c r="K14" s="22">
        <f>K15</f>
        <v>2124.8000000000002</v>
      </c>
      <c r="L14" s="22">
        <f>L15</f>
        <v>2124.8000000000002</v>
      </c>
      <c r="M14" s="67">
        <f t="shared" si="1"/>
        <v>0</v>
      </c>
      <c r="N14" s="22">
        <f>N15</f>
        <v>2124.8000000000002</v>
      </c>
    </row>
    <row r="15" spans="1:14" ht="76.5" x14ac:dyDescent="0.25">
      <c r="A15" s="27" t="s">
        <v>146</v>
      </c>
      <c r="B15" s="7" t="s">
        <v>38</v>
      </c>
      <c r="C15" s="7" t="s">
        <v>41</v>
      </c>
      <c r="D15" s="7" t="s">
        <v>185</v>
      </c>
      <c r="E15" s="7" t="s">
        <v>42</v>
      </c>
      <c r="F15" s="7" t="s">
        <v>43</v>
      </c>
      <c r="G15" s="7" t="s">
        <v>113</v>
      </c>
      <c r="H15" s="7" t="s">
        <v>104</v>
      </c>
      <c r="I15" s="67">
        <f>I16</f>
        <v>2124.8000000000002</v>
      </c>
      <c r="J15" s="67">
        <f t="shared" si="0"/>
        <v>0</v>
      </c>
      <c r="K15" s="22">
        <f>K16</f>
        <v>2124.8000000000002</v>
      </c>
      <c r="L15" s="22">
        <f>L16</f>
        <v>2124.8000000000002</v>
      </c>
      <c r="M15" s="67">
        <f t="shared" si="1"/>
        <v>0</v>
      </c>
      <c r="N15" s="22">
        <f>N16</f>
        <v>2124.8000000000002</v>
      </c>
    </row>
    <row r="16" spans="1:14" ht="25.5" x14ac:dyDescent="0.25">
      <c r="A16" s="27" t="s">
        <v>114</v>
      </c>
      <c r="B16" s="7" t="s">
        <v>38</v>
      </c>
      <c r="C16" s="7" t="s">
        <v>41</v>
      </c>
      <c r="D16" s="7" t="s">
        <v>185</v>
      </c>
      <c r="E16" s="7" t="s">
        <v>42</v>
      </c>
      <c r="F16" s="7" t="s">
        <v>43</v>
      </c>
      <c r="G16" s="7" t="s">
        <v>113</v>
      </c>
      <c r="H16" s="7" t="s">
        <v>115</v>
      </c>
      <c r="I16" s="67">
        <v>2124.8000000000002</v>
      </c>
      <c r="J16" s="67">
        <f t="shared" si="0"/>
        <v>0</v>
      </c>
      <c r="K16" s="22">
        <v>2124.8000000000002</v>
      </c>
      <c r="L16" s="22">
        <v>2124.8000000000002</v>
      </c>
      <c r="M16" s="67">
        <f t="shared" si="1"/>
        <v>0</v>
      </c>
      <c r="N16" s="22">
        <v>2124.8000000000002</v>
      </c>
    </row>
    <row r="17" spans="1:14" s="136" customFormat="1" ht="67.5" x14ac:dyDescent="0.25">
      <c r="A17" s="95" t="s">
        <v>12</v>
      </c>
      <c r="B17" s="24" t="s">
        <v>38</v>
      </c>
      <c r="C17" s="24" t="s">
        <v>43</v>
      </c>
      <c r="D17" s="24" t="s">
        <v>39</v>
      </c>
      <c r="E17" s="24" t="s">
        <v>42</v>
      </c>
      <c r="F17" s="24" t="s">
        <v>39</v>
      </c>
      <c r="G17" s="24" t="s">
        <v>112</v>
      </c>
      <c r="H17" s="24" t="s">
        <v>40</v>
      </c>
      <c r="I17" s="65">
        <f t="shared" ref="I17:N19" si="3">I18</f>
        <v>21566.6</v>
      </c>
      <c r="J17" s="65">
        <f t="shared" si="0"/>
        <v>0</v>
      </c>
      <c r="K17" s="78">
        <f t="shared" si="3"/>
        <v>21566.6</v>
      </c>
      <c r="L17" s="78">
        <f t="shared" si="3"/>
        <v>21566.6</v>
      </c>
      <c r="M17" s="65">
        <f t="shared" si="1"/>
        <v>0</v>
      </c>
      <c r="N17" s="78">
        <f t="shared" si="3"/>
        <v>21566.6</v>
      </c>
    </row>
    <row r="18" spans="1:14" ht="51.75" x14ac:dyDescent="0.25">
      <c r="A18" s="16" t="s">
        <v>184</v>
      </c>
      <c r="B18" s="7" t="s">
        <v>38</v>
      </c>
      <c r="C18" s="7" t="s">
        <v>43</v>
      </c>
      <c r="D18" s="7" t="s">
        <v>185</v>
      </c>
      <c r="E18" s="7" t="s">
        <v>42</v>
      </c>
      <c r="F18" s="7" t="s">
        <v>39</v>
      </c>
      <c r="G18" s="7" t="s">
        <v>112</v>
      </c>
      <c r="H18" s="7" t="s">
        <v>40</v>
      </c>
      <c r="I18" s="67">
        <f t="shared" si="3"/>
        <v>21566.6</v>
      </c>
      <c r="J18" s="67">
        <f t="shared" si="0"/>
        <v>0</v>
      </c>
      <c r="K18" s="22">
        <f t="shared" si="3"/>
        <v>21566.6</v>
      </c>
      <c r="L18" s="22">
        <f t="shared" si="3"/>
        <v>21566.6</v>
      </c>
      <c r="M18" s="67">
        <f t="shared" si="1"/>
        <v>0</v>
      </c>
      <c r="N18" s="22">
        <f t="shared" si="3"/>
        <v>21566.6</v>
      </c>
    </row>
    <row r="19" spans="1:14" ht="51.75" x14ac:dyDescent="0.25">
      <c r="A19" s="16" t="s">
        <v>157</v>
      </c>
      <c r="B19" s="7" t="s">
        <v>38</v>
      </c>
      <c r="C19" s="7" t="s">
        <v>43</v>
      </c>
      <c r="D19" s="7" t="s">
        <v>185</v>
      </c>
      <c r="E19" s="7" t="s">
        <v>42</v>
      </c>
      <c r="F19" s="7" t="s">
        <v>38</v>
      </c>
      <c r="G19" s="7" t="s">
        <v>112</v>
      </c>
      <c r="H19" s="7" t="s">
        <v>40</v>
      </c>
      <c r="I19" s="67">
        <f t="shared" si="3"/>
        <v>21566.6</v>
      </c>
      <c r="J19" s="67">
        <f t="shared" si="0"/>
        <v>0</v>
      </c>
      <c r="K19" s="22">
        <f t="shared" si="3"/>
        <v>21566.6</v>
      </c>
      <c r="L19" s="22">
        <f t="shared" si="3"/>
        <v>21566.6</v>
      </c>
      <c r="M19" s="67">
        <f t="shared" si="1"/>
        <v>0</v>
      </c>
      <c r="N19" s="22">
        <f t="shared" si="3"/>
        <v>21566.6</v>
      </c>
    </row>
    <row r="20" spans="1:14" ht="26.25" x14ac:dyDescent="0.25">
      <c r="A20" s="59" t="s">
        <v>116</v>
      </c>
      <c r="B20" s="7" t="s">
        <v>38</v>
      </c>
      <c r="C20" s="7" t="s">
        <v>43</v>
      </c>
      <c r="D20" s="7" t="s">
        <v>185</v>
      </c>
      <c r="E20" s="7" t="s">
        <v>42</v>
      </c>
      <c r="F20" s="7" t="s">
        <v>38</v>
      </c>
      <c r="G20" s="7" t="s">
        <v>117</v>
      </c>
      <c r="H20" s="7" t="s">
        <v>40</v>
      </c>
      <c r="I20" s="67">
        <f>I21+I23+I25</f>
        <v>21566.6</v>
      </c>
      <c r="J20" s="67">
        <f t="shared" si="0"/>
        <v>0</v>
      </c>
      <c r="K20" s="22">
        <f>K21+K23+K25</f>
        <v>21566.6</v>
      </c>
      <c r="L20" s="22">
        <f>L21+L23+L25</f>
        <v>21566.6</v>
      </c>
      <c r="M20" s="67">
        <f t="shared" si="1"/>
        <v>0</v>
      </c>
      <c r="N20" s="22">
        <f>N21+N23+N25</f>
        <v>21566.6</v>
      </c>
    </row>
    <row r="21" spans="1:14" ht="76.5" x14ac:dyDescent="0.25">
      <c r="A21" s="27" t="s">
        <v>146</v>
      </c>
      <c r="B21" s="7" t="s">
        <v>38</v>
      </c>
      <c r="C21" s="7" t="s">
        <v>43</v>
      </c>
      <c r="D21" s="7" t="s">
        <v>185</v>
      </c>
      <c r="E21" s="7" t="s">
        <v>42</v>
      </c>
      <c r="F21" s="7" t="s">
        <v>38</v>
      </c>
      <c r="G21" s="7" t="s">
        <v>117</v>
      </c>
      <c r="H21" s="7" t="s">
        <v>104</v>
      </c>
      <c r="I21" s="67">
        <f>I22</f>
        <v>21432.2</v>
      </c>
      <c r="J21" s="67">
        <f t="shared" si="0"/>
        <v>0</v>
      </c>
      <c r="K21" s="22">
        <f>K22</f>
        <v>21432.2</v>
      </c>
      <c r="L21" s="22">
        <f>L22</f>
        <v>21432.2</v>
      </c>
      <c r="M21" s="67">
        <f t="shared" si="1"/>
        <v>0</v>
      </c>
      <c r="N21" s="22">
        <f>N22</f>
        <v>21432.2</v>
      </c>
    </row>
    <row r="22" spans="1:14" ht="25.5" x14ac:dyDescent="0.25">
      <c r="A22" s="27" t="s">
        <v>114</v>
      </c>
      <c r="B22" s="7" t="s">
        <v>38</v>
      </c>
      <c r="C22" s="7" t="s">
        <v>43</v>
      </c>
      <c r="D22" s="7" t="s">
        <v>185</v>
      </c>
      <c r="E22" s="7" t="s">
        <v>42</v>
      </c>
      <c r="F22" s="7" t="s">
        <v>38</v>
      </c>
      <c r="G22" s="7" t="s">
        <v>117</v>
      </c>
      <c r="H22" s="7" t="s">
        <v>115</v>
      </c>
      <c r="I22" s="67">
        <v>21432.2</v>
      </c>
      <c r="J22" s="67">
        <f t="shared" si="0"/>
        <v>0</v>
      </c>
      <c r="K22" s="22">
        <v>21432.2</v>
      </c>
      <c r="L22" s="22">
        <v>21432.2</v>
      </c>
      <c r="M22" s="67">
        <f t="shared" si="1"/>
        <v>0</v>
      </c>
      <c r="N22" s="22">
        <v>21432.2</v>
      </c>
    </row>
    <row r="23" spans="1:14" ht="38.25" x14ac:dyDescent="0.25">
      <c r="A23" s="27" t="s">
        <v>147</v>
      </c>
      <c r="B23" s="7" t="s">
        <v>38</v>
      </c>
      <c r="C23" s="7" t="s">
        <v>43</v>
      </c>
      <c r="D23" s="7" t="s">
        <v>185</v>
      </c>
      <c r="E23" s="7" t="s">
        <v>42</v>
      </c>
      <c r="F23" s="7" t="s">
        <v>38</v>
      </c>
      <c r="G23" s="7" t="s">
        <v>117</v>
      </c>
      <c r="H23" s="7" t="s">
        <v>51</v>
      </c>
      <c r="I23" s="67">
        <f>I24</f>
        <v>107.8</v>
      </c>
      <c r="J23" s="67">
        <f t="shared" si="0"/>
        <v>0</v>
      </c>
      <c r="K23" s="22">
        <f>K24</f>
        <v>107.8</v>
      </c>
      <c r="L23" s="22">
        <f>L24</f>
        <v>107.8</v>
      </c>
      <c r="M23" s="67">
        <f t="shared" si="1"/>
        <v>0</v>
      </c>
      <c r="N23" s="22">
        <f>N24</f>
        <v>107.8</v>
      </c>
    </row>
    <row r="24" spans="1:14" ht="39" x14ac:dyDescent="0.25">
      <c r="A24" s="10" t="s">
        <v>103</v>
      </c>
      <c r="B24" s="7" t="s">
        <v>38</v>
      </c>
      <c r="C24" s="7" t="s">
        <v>43</v>
      </c>
      <c r="D24" s="7" t="s">
        <v>185</v>
      </c>
      <c r="E24" s="7" t="s">
        <v>42</v>
      </c>
      <c r="F24" s="7" t="s">
        <v>38</v>
      </c>
      <c r="G24" s="7" t="s">
        <v>117</v>
      </c>
      <c r="H24" s="7" t="s">
        <v>52</v>
      </c>
      <c r="I24" s="67">
        <f>109-1.2</f>
        <v>107.8</v>
      </c>
      <c r="J24" s="67">
        <f t="shared" si="0"/>
        <v>0</v>
      </c>
      <c r="K24" s="22">
        <f>109-1.2</f>
        <v>107.8</v>
      </c>
      <c r="L24" s="22">
        <f>109-1.2</f>
        <v>107.8</v>
      </c>
      <c r="M24" s="67">
        <f t="shared" si="1"/>
        <v>0</v>
      </c>
      <c r="N24" s="22">
        <f>109-1.2</f>
        <v>107.8</v>
      </c>
    </row>
    <row r="25" spans="1:14" x14ac:dyDescent="0.25">
      <c r="A25" s="10" t="s">
        <v>13</v>
      </c>
      <c r="B25" s="7" t="s">
        <v>38</v>
      </c>
      <c r="C25" s="7" t="s">
        <v>43</v>
      </c>
      <c r="D25" s="7" t="s">
        <v>185</v>
      </c>
      <c r="E25" s="7" t="s">
        <v>42</v>
      </c>
      <c r="F25" s="7" t="s">
        <v>38</v>
      </c>
      <c r="G25" s="7" t="s">
        <v>117</v>
      </c>
      <c r="H25" s="7" t="s">
        <v>56</v>
      </c>
      <c r="I25" s="67">
        <f>I26</f>
        <v>26.6</v>
      </c>
      <c r="J25" s="67">
        <f t="shared" si="0"/>
        <v>0</v>
      </c>
      <c r="K25" s="22">
        <f>K26</f>
        <v>26.6</v>
      </c>
      <c r="L25" s="22">
        <f>L26</f>
        <v>26.6</v>
      </c>
      <c r="M25" s="67">
        <f t="shared" si="1"/>
        <v>0</v>
      </c>
      <c r="N25" s="22">
        <f>N26</f>
        <v>26.6</v>
      </c>
    </row>
    <row r="26" spans="1:14" x14ac:dyDescent="0.25">
      <c r="A26" s="46" t="s">
        <v>225</v>
      </c>
      <c r="B26" s="7" t="s">
        <v>38</v>
      </c>
      <c r="C26" s="7" t="s">
        <v>43</v>
      </c>
      <c r="D26" s="7" t="s">
        <v>185</v>
      </c>
      <c r="E26" s="7" t="s">
        <v>42</v>
      </c>
      <c r="F26" s="7" t="s">
        <v>38</v>
      </c>
      <c r="G26" s="7" t="s">
        <v>117</v>
      </c>
      <c r="H26" s="7" t="s">
        <v>118</v>
      </c>
      <c r="I26" s="67">
        <v>26.6</v>
      </c>
      <c r="J26" s="67">
        <f t="shared" si="0"/>
        <v>0</v>
      </c>
      <c r="K26" s="22">
        <v>26.6</v>
      </c>
      <c r="L26" s="22">
        <v>26.6</v>
      </c>
      <c r="M26" s="67">
        <f t="shared" si="1"/>
        <v>0</v>
      </c>
      <c r="N26" s="22">
        <v>26.6</v>
      </c>
    </row>
    <row r="27" spans="1:14" s="136" customFormat="1" x14ac:dyDescent="0.25">
      <c r="A27" s="91" t="s">
        <v>14</v>
      </c>
      <c r="B27" s="92" t="s">
        <v>38</v>
      </c>
      <c r="C27" s="92" t="s">
        <v>119</v>
      </c>
      <c r="D27" s="92" t="s">
        <v>39</v>
      </c>
      <c r="E27" s="92" t="s">
        <v>42</v>
      </c>
      <c r="F27" s="92" t="s">
        <v>39</v>
      </c>
      <c r="G27" s="92" t="s">
        <v>112</v>
      </c>
      <c r="H27" s="92" t="s">
        <v>40</v>
      </c>
      <c r="I27" s="93">
        <f>I28</f>
        <v>100</v>
      </c>
      <c r="J27" s="65">
        <f t="shared" si="0"/>
        <v>0</v>
      </c>
      <c r="K27" s="78">
        <f>K28</f>
        <v>100</v>
      </c>
      <c r="L27" s="78">
        <f>L28</f>
        <v>100</v>
      </c>
      <c r="M27" s="65">
        <f t="shared" si="1"/>
        <v>0</v>
      </c>
      <c r="N27" s="78">
        <f>N28</f>
        <v>100</v>
      </c>
    </row>
    <row r="28" spans="1:14" ht="64.5" x14ac:dyDescent="0.25">
      <c r="A28" s="59" t="s">
        <v>188</v>
      </c>
      <c r="B28" s="7" t="s">
        <v>38</v>
      </c>
      <c r="C28" s="7" t="s">
        <v>119</v>
      </c>
      <c r="D28" s="7" t="s">
        <v>187</v>
      </c>
      <c r="E28" s="7" t="s">
        <v>42</v>
      </c>
      <c r="F28" s="7" t="s">
        <v>39</v>
      </c>
      <c r="G28" s="7" t="s">
        <v>112</v>
      </c>
      <c r="H28" s="7" t="s">
        <v>40</v>
      </c>
      <c r="I28" s="67">
        <f>I29</f>
        <v>100</v>
      </c>
      <c r="J28" s="67">
        <f t="shared" si="0"/>
        <v>0</v>
      </c>
      <c r="K28" s="22">
        <f>K29</f>
        <v>100</v>
      </c>
      <c r="L28" s="22">
        <f>L29</f>
        <v>100</v>
      </c>
      <c r="M28" s="67">
        <f t="shared" si="1"/>
        <v>0</v>
      </c>
      <c r="N28" s="22">
        <f>N29</f>
        <v>100</v>
      </c>
    </row>
    <row r="29" spans="1:14" ht="39" x14ac:dyDescent="0.25">
      <c r="A29" s="10" t="s">
        <v>120</v>
      </c>
      <c r="B29" s="7" t="s">
        <v>38</v>
      </c>
      <c r="C29" s="7" t="s">
        <v>119</v>
      </c>
      <c r="D29" s="7" t="s">
        <v>187</v>
      </c>
      <c r="E29" s="7" t="s">
        <v>42</v>
      </c>
      <c r="F29" s="7" t="s">
        <v>45</v>
      </c>
      <c r="G29" s="7" t="s">
        <v>112</v>
      </c>
      <c r="H29" s="7" t="s">
        <v>40</v>
      </c>
      <c r="I29" s="67">
        <f t="shared" ref="I29:N30" si="4">I30</f>
        <v>100</v>
      </c>
      <c r="J29" s="67">
        <f t="shared" si="0"/>
        <v>0</v>
      </c>
      <c r="K29" s="22">
        <f t="shared" si="4"/>
        <v>100</v>
      </c>
      <c r="L29" s="22">
        <f t="shared" si="4"/>
        <v>100</v>
      </c>
      <c r="M29" s="67">
        <f t="shared" si="1"/>
        <v>0</v>
      </c>
      <c r="N29" s="22">
        <f t="shared" si="4"/>
        <v>100</v>
      </c>
    </row>
    <row r="30" spans="1:14" x14ac:dyDescent="0.25">
      <c r="A30" s="46" t="s">
        <v>180</v>
      </c>
      <c r="B30" s="7" t="s">
        <v>38</v>
      </c>
      <c r="C30" s="7" t="s">
        <v>119</v>
      </c>
      <c r="D30" s="7" t="s">
        <v>187</v>
      </c>
      <c r="E30" s="7" t="s">
        <v>42</v>
      </c>
      <c r="F30" s="7" t="s">
        <v>45</v>
      </c>
      <c r="G30" s="7" t="s">
        <v>121</v>
      </c>
      <c r="H30" s="7" t="s">
        <v>40</v>
      </c>
      <c r="I30" s="67">
        <f t="shared" si="4"/>
        <v>100</v>
      </c>
      <c r="J30" s="67">
        <f t="shared" si="0"/>
        <v>0</v>
      </c>
      <c r="K30" s="22">
        <f t="shared" si="4"/>
        <v>100</v>
      </c>
      <c r="L30" s="22">
        <f t="shared" si="4"/>
        <v>100</v>
      </c>
      <c r="M30" s="67">
        <f t="shared" si="1"/>
        <v>0</v>
      </c>
      <c r="N30" s="22">
        <f t="shared" si="4"/>
        <v>100</v>
      </c>
    </row>
    <row r="31" spans="1:14" x14ac:dyDescent="0.25">
      <c r="A31" s="10" t="s">
        <v>13</v>
      </c>
      <c r="B31" s="7" t="s">
        <v>38</v>
      </c>
      <c r="C31" s="7" t="s">
        <v>119</v>
      </c>
      <c r="D31" s="7" t="s">
        <v>187</v>
      </c>
      <c r="E31" s="7" t="s">
        <v>42</v>
      </c>
      <c r="F31" s="7" t="s">
        <v>45</v>
      </c>
      <c r="G31" s="7" t="s">
        <v>121</v>
      </c>
      <c r="H31" s="7" t="s">
        <v>56</v>
      </c>
      <c r="I31" s="67">
        <f>I32</f>
        <v>100</v>
      </c>
      <c r="J31" s="67">
        <f t="shared" si="0"/>
        <v>0</v>
      </c>
      <c r="K31" s="22">
        <f>K32</f>
        <v>100</v>
      </c>
      <c r="L31" s="22">
        <f>L32</f>
        <v>100</v>
      </c>
      <c r="M31" s="67">
        <f t="shared" si="1"/>
        <v>0</v>
      </c>
      <c r="N31" s="22">
        <f>N32</f>
        <v>100</v>
      </c>
    </row>
    <row r="32" spans="1:14" x14ac:dyDescent="0.25">
      <c r="A32" s="10" t="s">
        <v>15</v>
      </c>
      <c r="B32" s="7" t="s">
        <v>38</v>
      </c>
      <c r="C32" s="7" t="s">
        <v>119</v>
      </c>
      <c r="D32" s="7" t="s">
        <v>187</v>
      </c>
      <c r="E32" s="7" t="s">
        <v>42</v>
      </c>
      <c r="F32" s="7" t="s">
        <v>45</v>
      </c>
      <c r="G32" s="7" t="s">
        <v>121</v>
      </c>
      <c r="H32" s="7" t="s">
        <v>57</v>
      </c>
      <c r="I32" s="67">
        <v>100</v>
      </c>
      <c r="J32" s="67">
        <f t="shared" si="0"/>
        <v>0</v>
      </c>
      <c r="K32" s="22">
        <v>100</v>
      </c>
      <c r="L32" s="22">
        <v>100</v>
      </c>
      <c r="M32" s="67">
        <f t="shared" si="1"/>
        <v>0</v>
      </c>
      <c r="N32" s="22">
        <v>100</v>
      </c>
    </row>
    <row r="33" spans="1:14" s="136" customFormat="1" x14ac:dyDescent="0.25">
      <c r="A33" s="82" t="s">
        <v>16</v>
      </c>
      <c r="B33" s="24" t="s">
        <v>38</v>
      </c>
      <c r="C33" s="24" t="s">
        <v>49</v>
      </c>
      <c r="D33" s="24" t="s">
        <v>39</v>
      </c>
      <c r="E33" s="24" t="s">
        <v>42</v>
      </c>
      <c r="F33" s="24" t="s">
        <v>39</v>
      </c>
      <c r="G33" s="24" t="s">
        <v>112</v>
      </c>
      <c r="H33" s="24" t="s">
        <v>40</v>
      </c>
      <c r="I33" s="65">
        <f>I43+I34+I49</f>
        <v>18723.2</v>
      </c>
      <c r="J33" s="65">
        <f t="shared" si="0"/>
        <v>0</v>
      </c>
      <c r="K33" s="78">
        <f>K43+K34+K49</f>
        <v>18723.2</v>
      </c>
      <c r="L33" s="78">
        <f>L43+L34+L49</f>
        <v>20702.399999999998</v>
      </c>
      <c r="M33" s="65">
        <f t="shared" si="1"/>
        <v>0</v>
      </c>
      <c r="N33" s="78">
        <f>N43+N34+N49</f>
        <v>20702.399999999998</v>
      </c>
    </row>
    <row r="34" spans="1:14" ht="51.75" x14ac:dyDescent="0.25">
      <c r="A34" s="59" t="s">
        <v>184</v>
      </c>
      <c r="B34" s="7" t="s">
        <v>38</v>
      </c>
      <c r="C34" s="7" t="s">
        <v>49</v>
      </c>
      <c r="D34" s="7" t="s">
        <v>185</v>
      </c>
      <c r="E34" s="7" t="s">
        <v>42</v>
      </c>
      <c r="F34" s="7" t="s">
        <v>39</v>
      </c>
      <c r="G34" s="7" t="s">
        <v>112</v>
      </c>
      <c r="H34" s="7" t="s">
        <v>40</v>
      </c>
      <c r="I34" s="67">
        <f>I35</f>
        <v>16931.2</v>
      </c>
      <c r="J34" s="67">
        <f t="shared" si="0"/>
        <v>0</v>
      </c>
      <c r="K34" s="22">
        <f>K35</f>
        <v>16931.2</v>
      </c>
      <c r="L34" s="22">
        <f>L35</f>
        <v>17086.399999999998</v>
      </c>
      <c r="M34" s="67">
        <f t="shared" si="1"/>
        <v>0</v>
      </c>
      <c r="N34" s="22">
        <f>N35</f>
        <v>17086.399999999998</v>
      </c>
    </row>
    <row r="35" spans="1:14" ht="64.5" x14ac:dyDescent="0.25">
      <c r="A35" s="46" t="s">
        <v>159</v>
      </c>
      <c r="B35" s="7" t="s">
        <v>38</v>
      </c>
      <c r="C35" s="7" t="s">
        <v>49</v>
      </c>
      <c r="D35" s="7" t="s">
        <v>185</v>
      </c>
      <c r="E35" s="7" t="s">
        <v>42</v>
      </c>
      <c r="F35" s="7" t="s">
        <v>41</v>
      </c>
      <c r="G35" s="7" t="s">
        <v>112</v>
      </c>
      <c r="H35" s="7" t="s">
        <v>40</v>
      </c>
      <c r="I35" s="67">
        <f>I36</f>
        <v>16931.2</v>
      </c>
      <c r="J35" s="67">
        <f t="shared" si="0"/>
        <v>0</v>
      </c>
      <c r="K35" s="22">
        <f>K36</f>
        <v>16931.2</v>
      </c>
      <c r="L35" s="22">
        <f>L36</f>
        <v>17086.399999999998</v>
      </c>
      <c r="M35" s="67">
        <f t="shared" si="1"/>
        <v>0</v>
      </c>
      <c r="N35" s="22">
        <f>N36</f>
        <v>17086.399999999998</v>
      </c>
    </row>
    <row r="36" spans="1:14" ht="26.25" x14ac:dyDescent="0.25">
      <c r="A36" s="46" t="s">
        <v>221</v>
      </c>
      <c r="B36" s="7" t="s">
        <v>38</v>
      </c>
      <c r="C36" s="7" t="s">
        <v>49</v>
      </c>
      <c r="D36" s="7" t="s">
        <v>185</v>
      </c>
      <c r="E36" s="7" t="s">
        <v>42</v>
      </c>
      <c r="F36" s="7" t="s">
        <v>41</v>
      </c>
      <c r="G36" s="7" t="s">
        <v>130</v>
      </c>
      <c r="H36" s="7" t="s">
        <v>40</v>
      </c>
      <c r="I36" s="67">
        <f>I37+I39+I41</f>
        <v>16931.2</v>
      </c>
      <c r="J36" s="67">
        <f t="shared" si="0"/>
        <v>0</v>
      </c>
      <c r="K36" s="22">
        <f>K37+K39+K41</f>
        <v>16931.2</v>
      </c>
      <c r="L36" s="22">
        <f>L37+L39+L41</f>
        <v>17086.399999999998</v>
      </c>
      <c r="M36" s="67">
        <f t="shared" si="1"/>
        <v>0</v>
      </c>
      <c r="N36" s="22">
        <f>N37+N39+N41</f>
        <v>17086.399999999998</v>
      </c>
    </row>
    <row r="37" spans="1:14" ht="76.5" x14ac:dyDescent="0.25">
      <c r="A37" s="27" t="s">
        <v>146</v>
      </c>
      <c r="B37" s="7" t="s">
        <v>38</v>
      </c>
      <c r="C37" s="7" t="s">
        <v>49</v>
      </c>
      <c r="D37" s="7" t="s">
        <v>185</v>
      </c>
      <c r="E37" s="7" t="s">
        <v>42</v>
      </c>
      <c r="F37" s="7" t="s">
        <v>41</v>
      </c>
      <c r="G37" s="7" t="s">
        <v>130</v>
      </c>
      <c r="H37" s="7" t="s">
        <v>104</v>
      </c>
      <c r="I37" s="67">
        <f>I38</f>
        <v>13064</v>
      </c>
      <c r="J37" s="67">
        <f t="shared" si="0"/>
        <v>0</v>
      </c>
      <c r="K37" s="22">
        <f>K38</f>
        <v>13064</v>
      </c>
      <c r="L37" s="22">
        <f>L38</f>
        <v>13065</v>
      </c>
      <c r="M37" s="67">
        <f t="shared" si="1"/>
        <v>0</v>
      </c>
      <c r="N37" s="22">
        <f>N38</f>
        <v>13065</v>
      </c>
    </row>
    <row r="38" spans="1:14" ht="26.25" x14ac:dyDescent="0.25">
      <c r="A38" s="46" t="s">
        <v>17</v>
      </c>
      <c r="B38" s="7" t="s">
        <v>38</v>
      </c>
      <c r="C38" s="7" t="s">
        <v>49</v>
      </c>
      <c r="D38" s="7" t="s">
        <v>185</v>
      </c>
      <c r="E38" s="7" t="s">
        <v>42</v>
      </c>
      <c r="F38" s="7" t="s">
        <v>41</v>
      </c>
      <c r="G38" s="7" t="s">
        <v>130</v>
      </c>
      <c r="H38" s="7" t="s">
        <v>105</v>
      </c>
      <c r="I38" s="67">
        <v>13064</v>
      </c>
      <c r="J38" s="67">
        <f t="shared" si="0"/>
        <v>0</v>
      </c>
      <c r="K38" s="22">
        <v>13064</v>
      </c>
      <c r="L38" s="22">
        <v>13065</v>
      </c>
      <c r="M38" s="67">
        <f t="shared" si="1"/>
        <v>0</v>
      </c>
      <c r="N38" s="22">
        <v>13065</v>
      </c>
    </row>
    <row r="39" spans="1:14" ht="38.25" x14ac:dyDescent="0.25">
      <c r="A39" s="27" t="s">
        <v>147</v>
      </c>
      <c r="B39" s="7" t="s">
        <v>38</v>
      </c>
      <c r="C39" s="7" t="s">
        <v>49</v>
      </c>
      <c r="D39" s="7" t="s">
        <v>185</v>
      </c>
      <c r="E39" s="7" t="s">
        <v>42</v>
      </c>
      <c r="F39" s="7" t="s">
        <v>41</v>
      </c>
      <c r="G39" s="7" t="s">
        <v>130</v>
      </c>
      <c r="H39" s="7" t="s">
        <v>51</v>
      </c>
      <c r="I39" s="67">
        <f>I40</f>
        <v>3769.9</v>
      </c>
      <c r="J39" s="67">
        <f t="shared" si="0"/>
        <v>0</v>
      </c>
      <c r="K39" s="22">
        <f>K40</f>
        <v>3769.9</v>
      </c>
      <c r="L39" s="22">
        <f>L40</f>
        <v>3924.1</v>
      </c>
      <c r="M39" s="67">
        <f t="shared" si="1"/>
        <v>0</v>
      </c>
      <c r="N39" s="22">
        <f>N40</f>
        <v>3924.1</v>
      </c>
    </row>
    <row r="40" spans="1:14" ht="39" x14ac:dyDescent="0.25">
      <c r="A40" s="10" t="s">
        <v>103</v>
      </c>
      <c r="B40" s="7" t="s">
        <v>38</v>
      </c>
      <c r="C40" s="7" t="s">
        <v>49</v>
      </c>
      <c r="D40" s="7" t="s">
        <v>185</v>
      </c>
      <c r="E40" s="7" t="s">
        <v>42</v>
      </c>
      <c r="F40" s="7" t="s">
        <v>41</v>
      </c>
      <c r="G40" s="7" t="s">
        <v>130</v>
      </c>
      <c r="H40" s="7" t="s">
        <v>52</v>
      </c>
      <c r="I40" s="67">
        <v>3769.9</v>
      </c>
      <c r="J40" s="67">
        <f t="shared" si="0"/>
        <v>0</v>
      </c>
      <c r="K40" s="22">
        <v>3769.9</v>
      </c>
      <c r="L40" s="22">
        <v>3924.1</v>
      </c>
      <c r="M40" s="67">
        <f t="shared" si="1"/>
        <v>0</v>
      </c>
      <c r="N40" s="22">
        <v>3924.1</v>
      </c>
    </row>
    <row r="41" spans="1:14" x14ac:dyDescent="0.25">
      <c r="A41" s="10" t="s">
        <v>13</v>
      </c>
      <c r="B41" s="7" t="s">
        <v>38</v>
      </c>
      <c r="C41" s="7" t="s">
        <v>49</v>
      </c>
      <c r="D41" s="7" t="s">
        <v>185</v>
      </c>
      <c r="E41" s="7" t="s">
        <v>42</v>
      </c>
      <c r="F41" s="7" t="s">
        <v>41</v>
      </c>
      <c r="G41" s="7" t="s">
        <v>130</v>
      </c>
      <c r="H41" s="7" t="s">
        <v>56</v>
      </c>
      <c r="I41" s="67">
        <f>I42</f>
        <v>97.3</v>
      </c>
      <c r="J41" s="67">
        <f t="shared" si="0"/>
        <v>0</v>
      </c>
      <c r="K41" s="22">
        <f>K42</f>
        <v>97.3</v>
      </c>
      <c r="L41" s="22">
        <f>L42</f>
        <v>97.3</v>
      </c>
      <c r="M41" s="67">
        <f t="shared" si="1"/>
        <v>0</v>
      </c>
      <c r="N41" s="22">
        <f>N42</f>
        <v>97.3</v>
      </c>
    </row>
    <row r="42" spans="1:14" x14ac:dyDescent="0.25">
      <c r="A42" s="46" t="s">
        <v>225</v>
      </c>
      <c r="B42" s="7" t="s">
        <v>38</v>
      </c>
      <c r="C42" s="7" t="s">
        <v>49</v>
      </c>
      <c r="D42" s="7" t="s">
        <v>185</v>
      </c>
      <c r="E42" s="7" t="s">
        <v>42</v>
      </c>
      <c r="F42" s="7" t="s">
        <v>41</v>
      </c>
      <c r="G42" s="7" t="s">
        <v>130</v>
      </c>
      <c r="H42" s="7" t="s">
        <v>118</v>
      </c>
      <c r="I42" s="67">
        <v>97.3</v>
      </c>
      <c r="J42" s="67">
        <f t="shared" ref="J42:J73" si="5">K42-I42</f>
        <v>0</v>
      </c>
      <c r="K42" s="22">
        <v>97.3</v>
      </c>
      <c r="L42" s="22">
        <v>97.3</v>
      </c>
      <c r="M42" s="67">
        <f t="shared" si="1"/>
        <v>0</v>
      </c>
      <c r="N42" s="22">
        <v>97.3</v>
      </c>
    </row>
    <row r="43" spans="1:14" ht="51.75" x14ac:dyDescent="0.25">
      <c r="A43" s="62" t="s">
        <v>190</v>
      </c>
      <c r="B43" s="7" t="s">
        <v>38</v>
      </c>
      <c r="C43" s="7" t="s">
        <v>49</v>
      </c>
      <c r="D43" s="7" t="s">
        <v>191</v>
      </c>
      <c r="E43" s="7" t="s">
        <v>42</v>
      </c>
      <c r="F43" s="7" t="s">
        <v>39</v>
      </c>
      <c r="G43" s="7" t="s">
        <v>112</v>
      </c>
      <c r="H43" s="7" t="s">
        <v>40</v>
      </c>
      <c r="I43" s="67">
        <f>I44</f>
        <v>30</v>
      </c>
      <c r="J43" s="67">
        <f t="shared" si="5"/>
        <v>0</v>
      </c>
      <c r="K43" s="22">
        <f>K44</f>
        <v>30</v>
      </c>
      <c r="L43" s="22">
        <f>L44</f>
        <v>50</v>
      </c>
      <c r="M43" s="67">
        <f t="shared" si="1"/>
        <v>0</v>
      </c>
      <c r="N43" s="22">
        <f>N44</f>
        <v>50</v>
      </c>
    </row>
    <row r="44" spans="1:14" ht="51.75" x14ac:dyDescent="0.25">
      <c r="A44" s="84" t="s">
        <v>127</v>
      </c>
      <c r="B44" s="8" t="s">
        <v>38</v>
      </c>
      <c r="C44" s="8" t="s">
        <v>49</v>
      </c>
      <c r="D44" s="8" t="s">
        <v>191</v>
      </c>
      <c r="E44" s="8" t="s">
        <v>50</v>
      </c>
      <c r="F44" s="8" t="s">
        <v>39</v>
      </c>
      <c r="G44" s="8" t="s">
        <v>112</v>
      </c>
      <c r="H44" s="7" t="s">
        <v>40</v>
      </c>
      <c r="I44" s="67">
        <f>I45</f>
        <v>30</v>
      </c>
      <c r="J44" s="67">
        <f t="shared" si="5"/>
        <v>0</v>
      </c>
      <c r="K44" s="22">
        <f>K45</f>
        <v>30</v>
      </c>
      <c r="L44" s="22">
        <f>L45</f>
        <v>50</v>
      </c>
      <c r="M44" s="67">
        <f t="shared" si="1"/>
        <v>0</v>
      </c>
      <c r="N44" s="22">
        <f>N45</f>
        <v>50</v>
      </c>
    </row>
    <row r="45" spans="1:14" ht="51.75" x14ac:dyDescent="0.25">
      <c r="A45" s="84" t="s">
        <v>128</v>
      </c>
      <c r="B45" s="7" t="s">
        <v>38</v>
      </c>
      <c r="C45" s="7" t="s">
        <v>49</v>
      </c>
      <c r="D45" s="7" t="s">
        <v>191</v>
      </c>
      <c r="E45" s="7" t="s">
        <v>50</v>
      </c>
      <c r="F45" s="7" t="s">
        <v>38</v>
      </c>
      <c r="G45" s="7" t="s">
        <v>112</v>
      </c>
      <c r="H45" s="7" t="s">
        <v>40</v>
      </c>
      <c r="I45" s="67">
        <f t="shared" ref="I45:N45" si="6">I46</f>
        <v>30</v>
      </c>
      <c r="J45" s="67">
        <f t="shared" si="5"/>
        <v>0</v>
      </c>
      <c r="K45" s="22">
        <f t="shared" si="6"/>
        <v>30</v>
      </c>
      <c r="L45" s="22">
        <f t="shared" si="6"/>
        <v>50</v>
      </c>
      <c r="M45" s="67">
        <f t="shared" si="1"/>
        <v>0</v>
      </c>
      <c r="N45" s="22">
        <f t="shared" si="6"/>
        <v>50</v>
      </c>
    </row>
    <row r="46" spans="1:14" ht="39" x14ac:dyDescent="0.25">
      <c r="A46" s="84" t="s">
        <v>168</v>
      </c>
      <c r="B46" s="7" t="s">
        <v>38</v>
      </c>
      <c r="C46" s="7" t="s">
        <v>49</v>
      </c>
      <c r="D46" s="7" t="s">
        <v>191</v>
      </c>
      <c r="E46" s="7" t="s">
        <v>50</v>
      </c>
      <c r="F46" s="7" t="s">
        <v>38</v>
      </c>
      <c r="G46" s="7" t="s">
        <v>122</v>
      </c>
      <c r="H46" s="7" t="s">
        <v>40</v>
      </c>
      <c r="I46" s="67">
        <f>I47</f>
        <v>30</v>
      </c>
      <c r="J46" s="67">
        <f t="shared" si="5"/>
        <v>0</v>
      </c>
      <c r="K46" s="22">
        <f>K47</f>
        <v>30</v>
      </c>
      <c r="L46" s="22">
        <f>L47</f>
        <v>50</v>
      </c>
      <c r="M46" s="67">
        <f t="shared" si="1"/>
        <v>0</v>
      </c>
      <c r="N46" s="22">
        <f>N47</f>
        <v>50</v>
      </c>
    </row>
    <row r="47" spans="1:14" ht="38.25" x14ac:dyDescent="0.25">
      <c r="A47" s="27" t="s">
        <v>147</v>
      </c>
      <c r="B47" s="7" t="s">
        <v>38</v>
      </c>
      <c r="C47" s="7" t="s">
        <v>49</v>
      </c>
      <c r="D47" s="7" t="s">
        <v>191</v>
      </c>
      <c r="E47" s="7" t="s">
        <v>50</v>
      </c>
      <c r="F47" s="7" t="s">
        <v>38</v>
      </c>
      <c r="G47" s="7" t="s">
        <v>122</v>
      </c>
      <c r="H47" s="7" t="s">
        <v>51</v>
      </c>
      <c r="I47" s="67">
        <f>I48</f>
        <v>30</v>
      </c>
      <c r="J47" s="67">
        <f t="shared" si="5"/>
        <v>0</v>
      </c>
      <c r="K47" s="22">
        <f>K48</f>
        <v>30</v>
      </c>
      <c r="L47" s="22">
        <f>L48</f>
        <v>50</v>
      </c>
      <c r="M47" s="67">
        <f t="shared" si="1"/>
        <v>0</v>
      </c>
      <c r="N47" s="22">
        <f>N48</f>
        <v>50</v>
      </c>
    </row>
    <row r="48" spans="1:14" ht="39" x14ac:dyDescent="0.25">
      <c r="A48" s="10" t="s">
        <v>103</v>
      </c>
      <c r="B48" s="7" t="s">
        <v>38</v>
      </c>
      <c r="C48" s="7" t="s">
        <v>49</v>
      </c>
      <c r="D48" s="7" t="s">
        <v>191</v>
      </c>
      <c r="E48" s="7" t="s">
        <v>50</v>
      </c>
      <c r="F48" s="7" t="s">
        <v>38</v>
      </c>
      <c r="G48" s="7" t="s">
        <v>122</v>
      </c>
      <c r="H48" s="7" t="s">
        <v>52</v>
      </c>
      <c r="I48" s="67">
        <v>30</v>
      </c>
      <c r="J48" s="67">
        <f t="shared" si="5"/>
        <v>0</v>
      </c>
      <c r="K48" s="22">
        <v>30</v>
      </c>
      <c r="L48" s="22">
        <v>50</v>
      </c>
      <c r="M48" s="67">
        <f t="shared" si="1"/>
        <v>0</v>
      </c>
      <c r="N48" s="22">
        <v>50</v>
      </c>
    </row>
    <row r="49" spans="1:14" x14ac:dyDescent="0.25">
      <c r="A49" s="10" t="s">
        <v>258</v>
      </c>
      <c r="B49" s="7" t="s">
        <v>38</v>
      </c>
      <c r="C49" s="7" t="s">
        <v>49</v>
      </c>
      <c r="D49" s="7" t="s">
        <v>55</v>
      </c>
      <c r="E49" s="7" t="s">
        <v>42</v>
      </c>
      <c r="F49" s="7" t="s">
        <v>39</v>
      </c>
      <c r="G49" s="7" t="s">
        <v>112</v>
      </c>
      <c r="H49" s="7" t="s">
        <v>40</v>
      </c>
      <c r="I49" s="67">
        <f t="shared" ref="I49:N52" si="7">I50</f>
        <v>1762</v>
      </c>
      <c r="J49" s="67">
        <f t="shared" si="5"/>
        <v>0</v>
      </c>
      <c r="K49" s="22">
        <f t="shared" si="7"/>
        <v>1762</v>
      </c>
      <c r="L49" s="22">
        <f t="shared" si="7"/>
        <v>3566</v>
      </c>
      <c r="M49" s="67">
        <f t="shared" si="1"/>
        <v>0</v>
      </c>
      <c r="N49" s="22">
        <f t="shared" si="7"/>
        <v>3566</v>
      </c>
    </row>
    <row r="50" spans="1:14" x14ac:dyDescent="0.25">
      <c r="A50" s="10" t="s">
        <v>20</v>
      </c>
      <c r="B50" s="7" t="s">
        <v>38</v>
      </c>
      <c r="C50" s="7" t="s">
        <v>49</v>
      </c>
      <c r="D50" s="7" t="s">
        <v>55</v>
      </c>
      <c r="E50" s="7" t="s">
        <v>42</v>
      </c>
      <c r="F50" s="7" t="s">
        <v>39</v>
      </c>
      <c r="G50" s="7" t="s">
        <v>112</v>
      </c>
      <c r="H50" s="7" t="s">
        <v>40</v>
      </c>
      <c r="I50" s="67">
        <f t="shared" si="7"/>
        <v>1762</v>
      </c>
      <c r="J50" s="67">
        <f t="shared" si="5"/>
        <v>0</v>
      </c>
      <c r="K50" s="22">
        <f t="shared" si="7"/>
        <v>1762</v>
      </c>
      <c r="L50" s="22">
        <f t="shared" si="7"/>
        <v>3566</v>
      </c>
      <c r="M50" s="67">
        <f t="shared" si="1"/>
        <v>0</v>
      </c>
      <c r="N50" s="22">
        <f t="shared" si="7"/>
        <v>3566</v>
      </c>
    </row>
    <row r="51" spans="1:14" ht="51.75" x14ac:dyDescent="0.25">
      <c r="A51" s="10" t="s">
        <v>131</v>
      </c>
      <c r="B51" s="7" t="s">
        <v>38</v>
      </c>
      <c r="C51" s="7" t="s">
        <v>49</v>
      </c>
      <c r="D51" s="7" t="s">
        <v>55</v>
      </c>
      <c r="E51" s="7" t="s">
        <v>42</v>
      </c>
      <c r="F51" s="7" t="s">
        <v>38</v>
      </c>
      <c r="G51" s="7" t="s">
        <v>112</v>
      </c>
      <c r="H51" s="7" t="s">
        <v>40</v>
      </c>
      <c r="I51" s="67">
        <f t="shared" si="7"/>
        <v>1762</v>
      </c>
      <c r="J51" s="67">
        <f t="shared" si="5"/>
        <v>0</v>
      </c>
      <c r="K51" s="22">
        <f t="shared" si="7"/>
        <v>1762</v>
      </c>
      <c r="L51" s="22">
        <f t="shared" si="7"/>
        <v>3566</v>
      </c>
      <c r="M51" s="67">
        <f t="shared" si="1"/>
        <v>0</v>
      </c>
      <c r="N51" s="22">
        <f t="shared" si="7"/>
        <v>3566</v>
      </c>
    </row>
    <row r="52" spans="1:14" x14ac:dyDescent="0.25">
      <c r="A52" s="10" t="s">
        <v>258</v>
      </c>
      <c r="B52" s="7" t="s">
        <v>38</v>
      </c>
      <c r="C52" s="7" t="s">
        <v>49</v>
      </c>
      <c r="D52" s="7" t="s">
        <v>55</v>
      </c>
      <c r="E52" s="7" t="s">
        <v>42</v>
      </c>
      <c r="F52" s="7" t="s">
        <v>38</v>
      </c>
      <c r="G52" s="7" t="s">
        <v>259</v>
      </c>
      <c r="H52" s="7" t="s">
        <v>40</v>
      </c>
      <c r="I52" s="67">
        <f t="shared" si="7"/>
        <v>1762</v>
      </c>
      <c r="J52" s="67">
        <f t="shared" si="5"/>
        <v>0</v>
      </c>
      <c r="K52" s="22">
        <f t="shared" si="7"/>
        <v>1762</v>
      </c>
      <c r="L52" s="22">
        <f t="shared" si="7"/>
        <v>3566</v>
      </c>
      <c r="M52" s="67">
        <f t="shared" si="1"/>
        <v>0</v>
      </c>
      <c r="N52" s="22">
        <f t="shared" si="7"/>
        <v>3566</v>
      </c>
    </row>
    <row r="53" spans="1:14" x14ac:dyDescent="0.25">
      <c r="A53" s="10" t="s">
        <v>13</v>
      </c>
      <c r="B53" s="7" t="s">
        <v>38</v>
      </c>
      <c r="C53" s="7" t="s">
        <v>49</v>
      </c>
      <c r="D53" s="7" t="s">
        <v>55</v>
      </c>
      <c r="E53" s="7" t="s">
        <v>42</v>
      </c>
      <c r="F53" s="7" t="s">
        <v>38</v>
      </c>
      <c r="G53" s="7" t="s">
        <v>259</v>
      </c>
      <c r="H53" s="7" t="s">
        <v>56</v>
      </c>
      <c r="I53" s="67">
        <f>I54</f>
        <v>1762</v>
      </c>
      <c r="J53" s="67">
        <f t="shared" si="5"/>
        <v>0</v>
      </c>
      <c r="K53" s="22">
        <f>K54</f>
        <v>1762</v>
      </c>
      <c r="L53" s="22">
        <f>L54</f>
        <v>3566</v>
      </c>
      <c r="M53" s="67">
        <f t="shared" si="1"/>
        <v>0</v>
      </c>
      <c r="N53" s="22">
        <f>N54</f>
        <v>3566</v>
      </c>
    </row>
    <row r="54" spans="1:14" x14ac:dyDescent="0.25">
      <c r="A54" s="10" t="s">
        <v>15</v>
      </c>
      <c r="B54" s="7" t="s">
        <v>38</v>
      </c>
      <c r="C54" s="7" t="s">
        <v>49</v>
      </c>
      <c r="D54" s="7" t="s">
        <v>55</v>
      </c>
      <c r="E54" s="7" t="s">
        <v>42</v>
      </c>
      <c r="F54" s="7" t="s">
        <v>38</v>
      </c>
      <c r="G54" s="7" t="s">
        <v>259</v>
      </c>
      <c r="H54" s="7" t="s">
        <v>57</v>
      </c>
      <c r="I54" s="67">
        <v>1762</v>
      </c>
      <c r="J54" s="67">
        <f t="shared" si="5"/>
        <v>0</v>
      </c>
      <c r="K54" s="22">
        <v>1762</v>
      </c>
      <c r="L54" s="22">
        <v>3566</v>
      </c>
      <c r="M54" s="67">
        <f t="shared" si="1"/>
        <v>0</v>
      </c>
      <c r="N54" s="22">
        <v>3566</v>
      </c>
    </row>
    <row r="55" spans="1:14" s="136" customFormat="1" x14ac:dyDescent="0.25">
      <c r="A55" s="82" t="s">
        <v>18</v>
      </c>
      <c r="B55" s="24" t="s">
        <v>41</v>
      </c>
      <c r="C55" s="24" t="s">
        <v>39</v>
      </c>
      <c r="D55" s="24" t="s">
        <v>39</v>
      </c>
      <c r="E55" s="24" t="s">
        <v>42</v>
      </c>
      <c r="F55" s="24" t="s">
        <v>39</v>
      </c>
      <c r="G55" s="24" t="s">
        <v>112</v>
      </c>
      <c r="H55" s="24" t="s">
        <v>40</v>
      </c>
      <c r="I55" s="65">
        <f t="shared" ref="I55:N59" si="8">I56</f>
        <v>622.5</v>
      </c>
      <c r="J55" s="65">
        <f t="shared" si="5"/>
        <v>0</v>
      </c>
      <c r="K55" s="78">
        <f t="shared" si="8"/>
        <v>622.5</v>
      </c>
      <c r="L55" s="78">
        <f t="shared" si="8"/>
        <v>645.1</v>
      </c>
      <c r="M55" s="65">
        <f t="shared" si="1"/>
        <v>0</v>
      </c>
      <c r="N55" s="78">
        <f t="shared" si="8"/>
        <v>645.1</v>
      </c>
    </row>
    <row r="56" spans="1:14" s="136" customFormat="1" x14ac:dyDescent="0.25">
      <c r="A56" s="90" t="s">
        <v>178</v>
      </c>
      <c r="B56" s="24" t="s">
        <v>41</v>
      </c>
      <c r="C56" s="24" t="s">
        <v>45</v>
      </c>
      <c r="D56" s="24" t="s">
        <v>39</v>
      </c>
      <c r="E56" s="24" t="s">
        <v>42</v>
      </c>
      <c r="F56" s="24" t="s">
        <v>39</v>
      </c>
      <c r="G56" s="24" t="s">
        <v>112</v>
      </c>
      <c r="H56" s="24" t="s">
        <v>40</v>
      </c>
      <c r="I56" s="65">
        <f t="shared" si="8"/>
        <v>622.5</v>
      </c>
      <c r="J56" s="65">
        <f t="shared" si="5"/>
        <v>0</v>
      </c>
      <c r="K56" s="78">
        <f t="shared" si="8"/>
        <v>622.5</v>
      </c>
      <c r="L56" s="78">
        <f t="shared" si="8"/>
        <v>645.1</v>
      </c>
      <c r="M56" s="65">
        <f t="shared" si="1"/>
        <v>0</v>
      </c>
      <c r="N56" s="78">
        <f t="shared" si="8"/>
        <v>645.1</v>
      </c>
    </row>
    <row r="57" spans="1:14" x14ac:dyDescent="0.25">
      <c r="A57" s="46" t="s">
        <v>192</v>
      </c>
      <c r="B57" s="7" t="s">
        <v>41</v>
      </c>
      <c r="C57" s="7" t="s">
        <v>45</v>
      </c>
      <c r="D57" s="7" t="s">
        <v>55</v>
      </c>
      <c r="E57" s="7" t="s">
        <v>42</v>
      </c>
      <c r="F57" s="7" t="s">
        <v>39</v>
      </c>
      <c r="G57" s="7" t="s">
        <v>112</v>
      </c>
      <c r="H57" s="7" t="s">
        <v>40</v>
      </c>
      <c r="I57" s="67">
        <f t="shared" si="8"/>
        <v>622.5</v>
      </c>
      <c r="J57" s="67">
        <f t="shared" si="5"/>
        <v>0</v>
      </c>
      <c r="K57" s="22">
        <f t="shared" si="8"/>
        <v>622.5</v>
      </c>
      <c r="L57" s="22">
        <f t="shared" si="8"/>
        <v>645.1</v>
      </c>
      <c r="M57" s="67">
        <f t="shared" si="1"/>
        <v>0</v>
      </c>
      <c r="N57" s="22">
        <f t="shared" si="8"/>
        <v>645.1</v>
      </c>
    </row>
    <row r="58" spans="1:14" ht="51" x14ac:dyDescent="0.25">
      <c r="A58" s="63" t="s">
        <v>226</v>
      </c>
      <c r="B58" s="7" t="s">
        <v>41</v>
      </c>
      <c r="C58" s="7" t="s">
        <v>45</v>
      </c>
      <c r="D58" s="7" t="s">
        <v>55</v>
      </c>
      <c r="E58" s="7" t="s">
        <v>42</v>
      </c>
      <c r="F58" s="7" t="s">
        <v>38</v>
      </c>
      <c r="G58" s="7" t="s">
        <v>132</v>
      </c>
      <c r="H58" s="7" t="s">
        <v>40</v>
      </c>
      <c r="I58" s="67">
        <f t="shared" si="8"/>
        <v>622.5</v>
      </c>
      <c r="J58" s="67">
        <f t="shared" si="5"/>
        <v>0</v>
      </c>
      <c r="K58" s="22">
        <f t="shared" si="8"/>
        <v>622.5</v>
      </c>
      <c r="L58" s="22">
        <f t="shared" si="8"/>
        <v>645.1</v>
      </c>
      <c r="M58" s="67">
        <f t="shared" si="1"/>
        <v>0</v>
      </c>
      <c r="N58" s="22">
        <f t="shared" si="8"/>
        <v>645.1</v>
      </c>
    </row>
    <row r="59" spans="1:14" ht="76.5" x14ac:dyDescent="0.25">
      <c r="A59" s="27" t="s">
        <v>146</v>
      </c>
      <c r="B59" s="7" t="s">
        <v>41</v>
      </c>
      <c r="C59" s="7" t="s">
        <v>45</v>
      </c>
      <c r="D59" s="7" t="s">
        <v>55</v>
      </c>
      <c r="E59" s="7" t="s">
        <v>42</v>
      </c>
      <c r="F59" s="7" t="s">
        <v>38</v>
      </c>
      <c r="G59" s="7" t="s">
        <v>132</v>
      </c>
      <c r="H59" s="7" t="s">
        <v>104</v>
      </c>
      <c r="I59" s="67">
        <f t="shared" si="8"/>
        <v>622.5</v>
      </c>
      <c r="J59" s="67">
        <f t="shared" si="5"/>
        <v>0</v>
      </c>
      <c r="K59" s="22">
        <f t="shared" si="8"/>
        <v>622.5</v>
      </c>
      <c r="L59" s="22">
        <f t="shared" si="8"/>
        <v>645.1</v>
      </c>
      <c r="M59" s="67">
        <f t="shared" si="1"/>
        <v>0</v>
      </c>
      <c r="N59" s="22">
        <f t="shared" si="8"/>
        <v>645.1</v>
      </c>
    </row>
    <row r="60" spans="1:14" ht="26.25" x14ac:dyDescent="0.25">
      <c r="A60" s="10" t="s">
        <v>114</v>
      </c>
      <c r="B60" s="7" t="s">
        <v>41</v>
      </c>
      <c r="C60" s="7" t="s">
        <v>45</v>
      </c>
      <c r="D60" s="7" t="s">
        <v>55</v>
      </c>
      <c r="E60" s="7" t="s">
        <v>42</v>
      </c>
      <c r="F60" s="7" t="s">
        <v>38</v>
      </c>
      <c r="G60" s="7" t="s">
        <v>132</v>
      </c>
      <c r="H60" s="7" t="s">
        <v>115</v>
      </c>
      <c r="I60" s="67">
        <v>622.5</v>
      </c>
      <c r="J60" s="67">
        <f t="shared" si="5"/>
        <v>0</v>
      </c>
      <c r="K60" s="22">
        <v>622.5</v>
      </c>
      <c r="L60" s="22">
        <v>645.1</v>
      </c>
      <c r="M60" s="67">
        <f t="shared" si="1"/>
        <v>0</v>
      </c>
      <c r="N60" s="22">
        <v>645.1</v>
      </c>
    </row>
    <row r="61" spans="1:14" s="136" customFormat="1" ht="27" x14ac:dyDescent="0.25">
      <c r="A61" s="85" t="s">
        <v>21</v>
      </c>
      <c r="B61" s="24" t="s">
        <v>45</v>
      </c>
      <c r="C61" s="24" t="s">
        <v>39</v>
      </c>
      <c r="D61" s="24" t="s">
        <v>39</v>
      </c>
      <c r="E61" s="24" t="s">
        <v>42</v>
      </c>
      <c r="F61" s="24" t="s">
        <v>39</v>
      </c>
      <c r="G61" s="24" t="s">
        <v>112</v>
      </c>
      <c r="H61" s="24" t="s">
        <v>40</v>
      </c>
      <c r="I61" s="65">
        <f>I62+I69+I75</f>
        <v>142.30000000000001</v>
      </c>
      <c r="J61" s="65">
        <f t="shared" si="5"/>
        <v>0</v>
      </c>
      <c r="K61" s="78">
        <f>K62+K69+K75</f>
        <v>142.30000000000001</v>
      </c>
      <c r="L61" s="78">
        <f>L62+L69+L75</f>
        <v>142.30000000000001</v>
      </c>
      <c r="M61" s="65">
        <f t="shared" si="1"/>
        <v>0</v>
      </c>
      <c r="N61" s="78">
        <f>N62+N69+N75</f>
        <v>142.30000000000001</v>
      </c>
    </row>
    <row r="62" spans="1:14" s="136" customFormat="1" x14ac:dyDescent="0.25">
      <c r="A62" s="56" t="s">
        <v>148</v>
      </c>
      <c r="B62" s="24" t="s">
        <v>45</v>
      </c>
      <c r="C62" s="24" t="s">
        <v>43</v>
      </c>
      <c r="D62" s="24" t="s">
        <v>39</v>
      </c>
      <c r="E62" s="24" t="s">
        <v>42</v>
      </c>
      <c r="F62" s="24" t="s">
        <v>39</v>
      </c>
      <c r="G62" s="24" t="s">
        <v>112</v>
      </c>
      <c r="H62" s="24" t="s">
        <v>40</v>
      </c>
      <c r="I62" s="65">
        <f>I63</f>
        <v>61</v>
      </c>
      <c r="J62" s="65">
        <f t="shared" si="5"/>
        <v>0</v>
      </c>
      <c r="K62" s="78">
        <f>K63</f>
        <v>61</v>
      </c>
      <c r="L62" s="78">
        <f>L63</f>
        <v>61</v>
      </c>
      <c r="M62" s="65">
        <f t="shared" si="1"/>
        <v>0</v>
      </c>
      <c r="N62" s="78">
        <f>N63</f>
        <v>61</v>
      </c>
    </row>
    <row r="63" spans="1:14" ht="51.75" x14ac:dyDescent="0.25">
      <c r="A63" s="10" t="s">
        <v>190</v>
      </c>
      <c r="B63" s="7" t="s">
        <v>45</v>
      </c>
      <c r="C63" s="7" t="s">
        <v>43</v>
      </c>
      <c r="D63" s="7" t="s">
        <v>191</v>
      </c>
      <c r="E63" s="7" t="s">
        <v>42</v>
      </c>
      <c r="F63" s="7" t="s">
        <v>39</v>
      </c>
      <c r="G63" s="7" t="s">
        <v>112</v>
      </c>
      <c r="H63" s="7" t="s">
        <v>40</v>
      </c>
      <c r="I63" s="67">
        <f>I64</f>
        <v>61</v>
      </c>
      <c r="J63" s="67">
        <f t="shared" si="5"/>
        <v>0</v>
      </c>
      <c r="K63" s="22">
        <f>K64</f>
        <v>61</v>
      </c>
      <c r="L63" s="22">
        <f>L64</f>
        <v>61</v>
      </c>
      <c r="M63" s="67">
        <f t="shared" si="1"/>
        <v>0</v>
      </c>
      <c r="N63" s="22">
        <f>N64</f>
        <v>61</v>
      </c>
    </row>
    <row r="64" spans="1:14" ht="26.25" x14ac:dyDescent="0.25">
      <c r="A64" s="10" t="s">
        <v>124</v>
      </c>
      <c r="B64" s="7" t="s">
        <v>45</v>
      </c>
      <c r="C64" s="7" t="s">
        <v>43</v>
      </c>
      <c r="D64" s="7" t="s">
        <v>191</v>
      </c>
      <c r="E64" s="7" t="s">
        <v>44</v>
      </c>
      <c r="F64" s="7" t="s">
        <v>39</v>
      </c>
      <c r="G64" s="7" t="s">
        <v>112</v>
      </c>
      <c r="H64" s="7" t="s">
        <v>40</v>
      </c>
      <c r="I64" s="67">
        <f t="shared" ref="I64:N65" si="9">I65</f>
        <v>61</v>
      </c>
      <c r="J64" s="67">
        <f t="shared" si="5"/>
        <v>0</v>
      </c>
      <c r="K64" s="22">
        <f t="shared" si="9"/>
        <v>61</v>
      </c>
      <c r="L64" s="22">
        <f t="shared" si="9"/>
        <v>61</v>
      </c>
      <c r="M64" s="67">
        <f t="shared" si="1"/>
        <v>0</v>
      </c>
      <c r="N64" s="22">
        <f t="shared" si="9"/>
        <v>61</v>
      </c>
    </row>
    <row r="65" spans="1:14" ht="51.75" x14ac:dyDescent="0.25">
      <c r="A65" s="10" t="s">
        <v>133</v>
      </c>
      <c r="B65" s="7" t="s">
        <v>45</v>
      </c>
      <c r="C65" s="7" t="s">
        <v>43</v>
      </c>
      <c r="D65" s="7" t="s">
        <v>191</v>
      </c>
      <c r="E65" s="7" t="s">
        <v>44</v>
      </c>
      <c r="F65" s="7" t="s">
        <v>38</v>
      </c>
      <c r="G65" s="7" t="s">
        <v>112</v>
      </c>
      <c r="H65" s="7" t="s">
        <v>40</v>
      </c>
      <c r="I65" s="67">
        <f t="shared" si="9"/>
        <v>61</v>
      </c>
      <c r="J65" s="67">
        <f t="shared" si="5"/>
        <v>0</v>
      </c>
      <c r="K65" s="22">
        <f t="shared" si="9"/>
        <v>61</v>
      </c>
      <c r="L65" s="22">
        <f t="shared" si="9"/>
        <v>61</v>
      </c>
      <c r="M65" s="67">
        <f t="shared" si="1"/>
        <v>0</v>
      </c>
      <c r="N65" s="22">
        <f t="shared" si="9"/>
        <v>61</v>
      </c>
    </row>
    <row r="66" spans="1:14" ht="64.5" x14ac:dyDescent="0.25">
      <c r="A66" s="46" t="s">
        <v>245</v>
      </c>
      <c r="B66" s="7" t="s">
        <v>45</v>
      </c>
      <c r="C66" s="7" t="s">
        <v>43</v>
      </c>
      <c r="D66" s="7" t="s">
        <v>191</v>
      </c>
      <c r="E66" s="7" t="s">
        <v>44</v>
      </c>
      <c r="F66" s="7" t="s">
        <v>38</v>
      </c>
      <c r="G66" s="7" t="s">
        <v>134</v>
      </c>
      <c r="H66" s="7" t="s">
        <v>40</v>
      </c>
      <c r="I66" s="67">
        <f>I67</f>
        <v>61</v>
      </c>
      <c r="J66" s="67">
        <f t="shared" si="5"/>
        <v>0</v>
      </c>
      <c r="K66" s="22">
        <f>K67</f>
        <v>61</v>
      </c>
      <c r="L66" s="22">
        <f>L67</f>
        <v>61</v>
      </c>
      <c r="M66" s="67">
        <f t="shared" si="1"/>
        <v>0</v>
      </c>
      <c r="N66" s="22">
        <f>N67</f>
        <v>61</v>
      </c>
    </row>
    <row r="67" spans="1:14" ht="38.25" x14ac:dyDescent="0.25">
      <c r="A67" s="27" t="s">
        <v>147</v>
      </c>
      <c r="B67" s="7" t="s">
        <v>45</v>
      </c>
      <c r="C67" s="7" t="s">
        <v>43</v>
      </c>
      <c r="D67" s="7" t="s">
        <v>191</v>
      </c>
      <c r="E67" s="7" t="s">
        <v>44</v>
      </c>
      <c r="F67" s="7" t="s">
        <v>38</v>
      </c>
      <c r="G67" s="7" t="s">
        <v>134</v>
      </c>
      <c r="H67" s="7" t="s">
        <v>51</v>
      </c>
      <c r="I67" s="67">
        <f>I68</f>
        <v>61</v>
      </c>
      <c r="J67" s="67">
        <f t="shared" si="5"/>
        <v>0</v>
      </c>
      <c r="K67" s="22">
        <f>K68</f>
        <v>61</v>
      </c>
      <c r="L67" s="22">
        <f>L68</f>
        <v>61</v>
      </c>
      <c r="M67" s="67">
        <f t="shared" si="1"/>
        <v>0</v>
      </c>
      <c r="N67" s="22">
        <f>N68</f>
        <v>61</v>
      </c>
    </row>
    <row r="68" spans="1:14" ht="39" x14ac:dyDescent="0.25">
      <c r="A68" s="10" t="s">
        <v>103</v>
      </c>
      <c r="B68" s="7" t="s">
        <v>45</v>
      </c>
      <c r="C68" s="7" t="s">
        <v>43</v>
      </c>
      <c r="D68" s="7" t="s">
        <v>191</v>
      </c>
      <c r="E68" s="7" t="s">
        <v>44</v>
      </c>
      <c r="F68" s="7" t="s">
        <v>38</v>
      </c>
      <c r="G68" s="7" t="s">
        <v>134</v>
      </c>
      <c r="H68" s="7" t="s">
        <v>52</v>
      </c>
      <c r="I68" s="67">
        <v>61</v>
      </c>
      <c r="J68" s="67">
        <f t="shared" si="5"/>
        <v>0</v>
      </c>
      <c r="K68" s="22">
        <v>61</v>
      </c>
      <c r="L68" s="22">
        <v>61</v>
      </c>
      <c r="M68" s="67">
        <f t="shared" si="1"/>
        <v>0</v>
      </c>
      <c r="N68" s="22">
        <v>61</v>
      </c>
    </row>
    <row r="69" spans="1:14" s="136" customFormat="1" ht="54" x14ac:dyDescent="0.25">
      <c r="A69" s="56" t="s">
        <v>227</v>
      </c>
      <c r="B69" s="24" t="s">
        <v>45</v>
      </c>
      <c r="C69" s="24" t="s">
        <v>123</v>
      </c>
      <c r="D69" s="24" t="s">
        <v>39</v>
      </c>
      <c r="E69" s="24" t="s">
        <v>42</v>
      </c>
      <c r="F69" s="24" t="s">
        <v>39</v>
      </c>
      <c r="G69" s="24" t="s">
        <v>112</v>
      </c>
      <c r="H69" s="24" t="s">
        <v>40</v>
      </c>
      <c r="I69" s="65">
        <f>I70</f>
        <v>50</v>
      </c>
      <c r="J69" s="65">
        <f t="shared" si="5"/>
        <v>0</v>
      </c>
      <c r="K69" s="78">
        <f>K70</f>
        <v>50</v>
      </c>
      <c r="L69" s="78">
        <f>L70</f>
        <v>50</v>
      </c>
      <c r="M69" s="65">
        <f t="shared" si="1"/>
        <v>0</v>
      </c>
      <c r="N69" s="78">
        <f>N70</f>
        <v>50</v>
      </c>
    </row>
    <row r="70" spans="1:14" ht="64.5" x14ac:dyDescent="0.25">
      <c r="A70" s="10" t="s">
        <v>194</v>
      </c>
      <c r="B70" s="7" t="s">
        <v>45</v>
      </c>
      <c r="C70" s="7" t="s">
        <v>123</v>
      </c>
      <c r="D70" s="7" t="s">
        <v>193</v>
      </c>
      <c r="E70" s="7" t="s">
        <v>42</v>
      </c>
      <c r="F70" s="7" t="s">
        <v>39</v>
      </c>
      <c r="G70" s="7" t="s">
        <v>112</v>
      </c>
      <c r="H70" s="7" t="s">
        <v>40</v>
      </c>
      <c r="I70" s="67">
        <f>I71</f>
        <v>50</v>
      </c>
      <c r="J70" s="67">
        <f t="shared" si="5"/>
        <v>0</v>
      </c>
      <c r="K70" s="22">
        <f>K71</f>
        <v>50</v>
      </c>
      <c r="L70" s="22">
        <f>L71</f>
        <v>50</v>
      </c>
      <c r="M70" s="67">
        <f t="shared" si="1"/>
        <v>0</v>
      </c>
      <c r="N70" s="22">
        <f>N71</f>
        <v>50</v>
      </c>
    </row>
    <row r="71" spans="1:14" ht="51.75" x14ac:dyDescent="0.25">
      <c r="A71" s="10" t="s">
        <v>161</v>
      </c>
      <c r="B71" s="7" t="s">
        <v>45</v>
      </c>
      <c r="C71" s="7" t="s">
        <v>123</v>
      </c>
      <c r="D71" s="7" t="s">
        <v>193</v>
      </c>
      <c r="E71" s="7" t="s">
        <v>42</v>
      </c>
      <c r="F71" s="7" t="s">
        <v>41</v>
      </c>
      <c r="G71" s="7" t="s">
        <v>112</v>
      </c>
      <c r="H71" s="7" t="s">
        <v>40</v>
      </c>
      <c r="I71" s="67">
        <f t="shared" ref="I71:N71" si="10">I72</f>
        <v>50</v>
      </c>
      <c r="J71" s="67">
        <f t="shared" si="5"/>
        <v>0</v>
      </c>
      <c r="K71" s="22">
        <f t="shared" si="10"/>
        <v>50</v>
      </c>
      <c r="L71" s="22">
        <f t="shared" si="10"/>
        <v>50</v>
      </c>
      <c r="M71" s="67">
        <f t="shared" si="1"/>
        <v>0</v>
      </c>
      <c r="N71" s="22">
        <f t="shared" si="10"/>
        <v>50</v>
      </c>
    </row>
    <row r="72" spans="1:14" ht="51.75" x14ac:dyDescent="0.25">
      <c r="A72" s="10" t="s">
        <v>163</v>
      </c>
      <c r="B72" s="7" t="s">
        <v>45</v>
      </c>
      <c r="C72" s="7" t="s">
        <v>123</v>
      </c>
      <c r="D72" s="7" t="s">
        <v>193</v>
      </c>
      <c r="E72" s="7" t="s">
        <v>42</v>
      </c>
      <c r="F72" s="7" t="s">
        <v>41</v>
      </c>
      <c r="G72" s="7" t="s">
        <v>162</v>
      </c>
      <c r="H72" s="7" t="s">
        <v>40</v>
      </c>
      <c r="I72" s="67">
        <f>I73</f>
        <v>50</v>
      </c>
      <c r="J72" s="67">
        <f t="shared" si="5"/>
        <v>0</v>
      </c>
      <c r="K72" s="22">
        <f>K73</f>
        <v>50</v>
      </c>
      <c r="L72" s="22">
        <f>L73</f>
        <v>50</v>
      </c>
      <c r="M72" s="67">
        <f t="shared" si="1"/>
        <v>0</v>
      </c>
      <c r="N72" s="22">
        <f>N73</f>
        <v>50</v>
      </c>
    </row>
    <row r="73" spans="1:14" ht="38.25" x14ac:dyDescent="0.25">
      <c r="A73" s="27" t="s">
        <v>147</v>
      </c>
      <c r="B73" s="7" t="s">
        <v>45</v>
      </c>
      <c r="C73" s="7" t="s">
        <v>123</v>
      </c>
      <c r="D73" s="7" t="s">
        <v>193</v>
      </c>
      <c r="E73" s="7" t="s">
        <v>42</v>
      </c>
      <c r="F73" s="7" t="s">
        <v>41</v>
      </c>
      <c r="G73" s="7" t="s">
        <v>162</v>
      </c>
      <c r="H73" s="7" t="s">
        <v>51</v>
      </c>
      <c r="I73" s="67">
        <f>I74</f>
        <v>50</v>
      </c>
      <c r="J73" s="67">
        <f t="shared" si="5"/>
        <v>0</v>
      </c>
      <c r="K73" s="22">
        <f>K74</f>
        <v>50</v>
      </c>
      <c r="L73" s="22">
        <f>L74</f>
        <v>50</v>
      </c>
      <c r="M73" s="67">
        <f t="shared" si="1"/>
        <v>0</v>
      </c>
      <c r="N73" s="22">
        <f>N74</f>
        <v>50</v>
      </c>
    </row>
    <row r="74" spans="1:14" ht="39" x14ac:dyDescent="0.25">
      <c r="A74" s="10" t="s">
        <v>103</v>
      </c>
      <c r="B74" s="7" t="s">
        <v>45</v>
      </c>
      <c r="C74" s="7" t="s">
        <v>123</v>
      </c>
      <c r="D74" s="7" t="s">
        <v>193</v>
      </c>
      <c r="E74" s="7" t="s">
        <v>42</v>
      </c>
      <c r="F74" s="7" t="s">
        <v>41</v>
      </c>
      <c r="G74" s="7" t="s">
        <v>162</v>
      </c>
      <c r="H74" s="7" t="s">
        <v>52</v>
      </c>
      <c r="I74" s="67">
        <v>50</v>
      </c>
      <c r="J74" s="67">
        <f t="shared" ref="J74:J105" si="11">K74-I74</f>
        <v>0</v>
      </c>
      <c r="K74" s="22">
        <v>50</v>
      </c>
      <c r="L74" s="22">
        <v>50</v>
      </c>
      <c r="M74" s="67">
        <f t="shared" si="1"/>
        <v>0</v>
      </c>
      <c r="N74" s="22">
        <v>50</v>
      </c>
    </row>
    <row r="75" spans="1:14" s="136" customFormat="1" ht="40.5" x14ac:dyDescent="0.25">
      <c r="A75" s="56" t="s">
        <v>195</v>
      </c>
      <c r="B75" s="24" t="s">
        <v>45</v>
      </c>
      <c r="C75" s="24" t="s">
        <v>59</v>
      </c>
      <c r="D75" s="24" t="s">
        <v>39</v>
      </c>
      <c r="E75" s="24" t="s">
        <v>42</v>
      </c>
      <c r="F75" s="24" t="s">
        <v>39</v>
      </c>
      <c r="G75" s="24" t="s">
        <v>112</v>
      </c>
      <c r="H75" s="24" t="s">
        <v>40</v>
      </c>
      <c r="I75" s="65">
        <f t="shared" ref="I75:N77" si="12">I76</f>
        <v>31.3</v>
      </c>
      <c r="J75" s="65">
        <f t="shared" si="11"/>
        <v>0</v>
      </c>
      <c r="K75" s="78">
        <f t="shared" si="12"/>
        <v>31.3</v>
      </c>
      <c r="L75" s="78">
        <f t="shared" si="12"/>
        <v>31.3</v>
      </c>
      <c r="M75" s="65">
        <f t="shared" ref="M75:M149" si="13">N75-L75</f>
        <v>0</v>
      </c>
      <c r="N75" s="78">
        <f t="shared" si="12"/>
        <v>31.3</v>
      </c>
    </row>
    <row r="76" spans="1:14" ht="51.75" x14ac:dyDescent="0.25">
      <c r="A76" s="10" t="s">
        <v>190</v>
      </c>
      <c r="B76" s="7" t="s">
        <v>45</v>
      </c>
      <c r="C76" s="7" t="s">
        <v>59</v>
      </c>
      <c r="D76" s="7" t="s">
        <v>191</v>
      </c>
      <c r="E76" s="7" t="s">
        <v>42</v>
      </c>
      <c r="F76" s="7" t="s">
        <v>39</v>
      </c>
      <c r="G76" s="7" t="s">
        <v>112</v>
      </c>
      <c r="H76" s="7" t="s">
        <v>40</v>
      </c>
      <c r="I76" s="67">
        <f t="shared" si="12"/>
        <v>31.3</v>
      </c>
      <c r="J76" s="67">
        <f t="shared" si="11"/>
        <v>0</v>
      </c>
      <c r="K76" s="22">
        <f t="shared" si="12"/>
        <v>31.3</v>
      </c>
      <c r="L76" s="22">
        <f t="shared" si="12"/>
        <v>31.3</v>
      </c>
      <c r="M76" s="67">
        <f t="shared" si="13"/>
        <v>0</v>
      </c>
      <c r="N76" s="22">
        <f t="shared" si="12"/>
        <v>31.3</v>
      </c>
    </row>
    <row r="77" spans="1:14" ht="26.25" x14ac:dyDescent="0.25">
      <c r="A77" s="10" t="s">
        <v>124</v>
      </c>
      <c r="B77" s="7" t="s">
        <v>45</v>
      </c>
      <c r="C77" s="7" t="s">
        <v>59</v>
      </c>
      <c r="D77" s="7" t="s">
        <v>191</v>
      </c>
      <c r="E77" s="7" t="s">
        <v>44</v>
      </c>
      <c r="F77" s="7" t="s">
        <v>39</v>
      </c>
      <c r="G77" s="7" t="s">
        <v>112</v>
      </c>
      <c r="H77" s="7" t="s">
        <v>40</v>
      </c>
      <c r="I77" s="67">
        <f t="shared" si="12"/>
        <v>31.3</v>
      </c>
      <c r="J77" s="67">
        <f t="shared" si="11"/>
        <v>0</v>
      </c>
      <c r="K77" s="22">
        <f t="shared" si="12"/>
        <v>31.3</v>
      </c>
      <c r="L77" s="22">
        <f t="shared" si="12"/>
        <v>31.3</v>
      </c>
      <c r="M77" s="67">
        <f t="shared" si="13"/>
        <v>0</v>
      </c>
      <c r="N77" s="22">
        <f t="shared" si="12"/>
        <v>31.3</v>
      </c>
    </row>
    <row r="78" spans="1:14" ht="26.25" x14ac:dyDescent="0.25">
      <c r="A78" s="10" t="s">
        <v>125</v>
      </c>
      <c r="B78" s="7" t="s">
        <v>45</v>
      </c>
      <c r="C78" s="7" t="s">
        <v>59</v>
      </c>
      <c r="D78" s="7" t="s">
        <v>191</v>
      </c>
      <c r="E78" s="7" t="s">
        <v>44</v>
      </c>
      <c r="F78" s="7" t="s">
        <v>41</v>
      </c>
      <c r="G78" s="7" t="s">
        <v>112</v>
      </c>
      <c r="H78" s="7" t="s">
        <v>40</v>
      </c>
      <c r="I78" s="67">
        <f>I79+I82</f>
        <v>31.3</v>
      </c>
      <c r="J78" s="67">
        <f t="shared" si="11"/>
        <v>0</v>
      </c>
      <c r="K78" s="22">
        <f>K79+K82</f>
        <v>31.3</v>
      </c>
      <c r="L78" s="22">
        <f>L79+L82</f>
        <v>31.3</v>
      </c>
      <c r="M78" s="67">
        <f t="shared" si="13"/>
        <v>0</v>
      </c>
      <c r="N78" s="22">
        <f>N79+N82</f>
        <v>31.3</v>
      </c>
    </row>
    <row r="79" spans="1:14" ht="26.25" x14ac:dyDescent="0.25">
      <c r="A79" s="16" t="s">
        <v>222</v>
      </c>
      <c r="B79" s="7" t="s">
        <v>45</v>
      </c>
      <c r="C79" s="7" t="s">
        <v>59</v>
      </c>
      <c r="D79" s="7" t="s">
        <v>191</v>
      </c>
      <c r="E79" s="7" t="s">
        <v>44</v>
      </c>
      <c r="F79" s="7" t="s">
        <v>41</v>
      </c>
      <c r="G79" s="7" t="s">
        <v>126</v>
      </c>
      <c r="H79" s="7" t="s">
        <v>40</v>
      </c>
      <c r="I79" s="67">
        <f>I80</f>
        <v>25</v>
      </c>
      <c r="J79" s="67">
        <f t="shared" si="11"/>
        <v>0</v>
      </c>
      <c r="K79" s="22">
        <f>K80</f>
        <v>25</v>
      </c>
      <c r="L79" s="22">
        <f>L80</f>
        <v>25</v>
      </c>
      <c r="M79" s="67">
        <f t="shared" si="13"/>
        <v>0</v>
      </c>
      <c r="N79" s="22">
        <f>N80</f>
        <v>25</v>
      </c>
    </row>
    <row r="80" spans="1:14" ht="76.5" x14ac:dyDescent="0.25">
      <c r="A80" s="27" t="s">
        <v>146</v>
      </c>
      <c r="B80" s="7" t="s">
        <v>45</v>
      </c>
      <c r="C80" s="7" t="s">
        <v>59</v>
      </c>
      <c r="D80" s="7" t="s">
        <v>191</v>
      </c>
      <c r="E80" s="7" t="s">
        <v>44</v>
      </c>
      <c r="F80" s="7" t="s">
        <v>41</v>
      </c>
      <c r="G80" s="7" t="s">
        <v>126</v>
      </c>
      <c r="H80" s="7" t="s">
        <v>104</v>
      </c>
      <c r="I80" s="67">
        <f>I81</f>
        <v>25</v>
      </c>
      <c r="J80" s="67">
        <f t="shared" si="11"/>
        <v>0</v>
      </c>
      <c r="K80" s="22">
        <f>K81</f>
        <v>25</v>
      </c>
      <c r="L80" s="22">
        <f>L81</f>
        <v>25</v>
      </c>
      <c r="M80" s="67">
        <f t="shared" si="13"/>
        <v>0</v>
      </c>
      <c r="N80" s="22">
        <f>N81</f>
        <v>25</v>
      </c>
    </row>
    <row r="81" spans="1:14" ht="25.5" x14ac:dyDescent="0.25">
      <c r="A81" s="27" t="s">
        <v>17</v>
      </c>
      <c r="B81" s="7" t="s">
        <v>45</v>
      </c>
      <c r="C81" s="7" t="s">
        <v>59</v>
      </c>
      <c r="D81" s="7" t="s">
        <v>191</v>
      </c>
      <c r="E81" s="7" t="s">
        <v>44</v>
      </c>
      <c r="F81" s="7" t="s">
        <v>41</v>
      </c>
      <c r="G81" s="7" t="s">
        <v>126</v>
      </c>
      <c r="H81" s="7" t="s">
        <v>105</v>
      </c>
      <c r="I81" s="67">
        <v>25</v>
      </c>
      <c r="J81" s="67">
        <f t="shared" si="11"/>
        <v>0</v>
      </c>
      <c r="K81" s="22">
        <v>25</v>
      </c>
      <c r="L81" s="22">
        <v>25</v>
      </c>
      <c r="M81" s="67">
        <f t="shared" si="13"/>
        <v>0</v>
      </c>
      <c r="N81" s="22">
        <v>25</v>
      </c>
    </row>
    <row r="82" spans="1:14" ht="39" x14ac:dyDescent="0.25">
      <c r="A82" s="84" t="s">
        <v>223</v>
      </c>
      <c r="B82" s="7" t="s">
        <v>45</v>
      </c>
      <c r="C82" s="7" t="s">
        <v>59</v>
      </c>
      <c r="D82" s="7" t="s">
        <v>191</v>
      </c>
      <c r="E82" s="7" t="s">
        <v>44</v>
      </c>
      <c r="F82" s="7" t="s">
        <v>41</v>
      </c>
      <c r="G82" s="7" t="s">
        <v>158</v>
      </c>
      <c r="H82" s="7" t="s">
        <v>40</v>
      </c>
      <c r="I82" s="67">
        <f>I83</f>
        <v>6.3</v>
      </c>
      <c r="J82" s="67">
        <f t="shared" si="11"/>
        <v>0</v>
      </c>
      <c r="K82" s="22">
        <f>K83</f>
        <v>6.3</v>
      </c>
      <c r="L82" s="22">
        <f>L83</f>
        <v>6.3</v>
      </c>
      <c r="M82" s="67">
        <f t="shared" si="13"/>
        <v>0</v>
      </c>
      <c r="N82" s="22">
        <f>N83</f>
        <v>6.3</v>
      </c>
    </row>
    <row r="83" spans="1:14" ht="76.5" x14ac:dyDescent="0.25">
      <c r="A83" s="27" t="s">
        <v>146</v>
      </c>
      <c r="B83" s="7" t="s">
        <v>45</v>
      </c>
      <c r="C83" s="7" t="s">
        <v>59</v>
      </c>
      <c r="D83" s="7" t="s">
        <v>191</v>
      </c>
      <c r="E83" s="7" t="s">
        <v>44</v>
      </c>
      <c r="F83" s="7" t="s">
        <v>41</v>
      </c>
      <c r="G83" s="7" t="s">
        <v>158</v>
      </c>
      <c r="H83" s="7" t="s">
        <v>104</v>
      </c>
      <c r="I83" s="67">
        <f>I84</f>
        <v>6.3</v>
      </c>
      <c r="J83" s="67">
        <f t="shared" si="11"/>
        <v>0</v>
      </c>
      <c r="K83" s="22">
        <f>K84</f>
        <v>6.3</v>
      </c>
      <c r="L83" s="22">
        <f>L84</f>
        <v>6.3</v>
      </c>
      <c r="M83" s="67">
        <f t="shared" si="13"/>
        <v>0</v>
      </c>
      <c r="N83" s="22">
        <f>N84</f>
        <v>6.3</v>
      </c>
    </row>
    <row r="84" spans="1:14" ht="25.5" x14ac:dyDescent="0.25">
      <c r="A84" s="27" t="s">
        <v>17</v>
      </c>
      <c r="B84" s="7" t="s">
        <v>45</v>
      </c>
      <c r="C84" s="7" t="s">
        <v>59</v>
      </c>
      <c r="D84" s="7" t="s">
        <v>191</v>
      </c>
      <c r="E84" s="7" t="s">
        <v>44</v>
      </c>
      <c r="F84" s="7" t="s">
        <v>41</v>
      </c>
      <c r="G84" s="7" t="s">
        <v>158</v>
      </c>
      <c r="H84" s="7" t="s">
        <v>105</v>
      </c>
      <c r="I84" s="67">
        <f>5.1+1.2</f>
        <v>6.3</v>
      </c>
      <c r="J84" s="67">
        <f t="shared" si="11"/>
        <v>0</v>
      </c>
      <c r="K84" s="22">
        <f>5.1+1.2</f>
        <v>6.3</v>
      </c>
      <c r="L84" s="22">
        <f>5.1+1.2</f>
        <v>6.3</v>
      </c>
      <c r="M84" s="67">
        <f t="shared" si="13"/>
        <v>0</v>
      </c>
      <c r="N84" s="22">
        <f>5.1+1.2</f>
        <v>6.3</v>
      </c>
    </row>
    <row r="85" spans="1:14" s="136" customFormat="1" x14ac:dyDescent="0.25">
      <c r="A85" s="82" t="s">
        <v>22</v>
      </c>
      <c r="B85" s="24" t="s">
        <v>43</v>
      </c>
      <c r="C85" s="24" t="s">
        <v>39</v>
      </c>
      <c r="D85" s="24" t="s">
        <v>39</v>
      </c>
      <c r="E85" s="24" t="s">
        <v>42</v>
      </c>
      <c r="F85" s="24" t="s">
        <v>39</v>
      </c>
      <c r="G85" s="24" t="s">
        <v>112</v>
      </c>
      <c r="H85" s="24" t="s">
        <v>40</v>
      </c>
      <c r="I85" s="65">
        <f>I86+I102+I108+I114</f>
        <v>18366.399999999998</v>
      </c>
      <c r="J85" s="65">
        <f t="shared" si="11"/>
        <v>0</v>
      </c>
      <c r="K85" s="78">
        <f>K86+K102+K108+K114</f>
        <v>18366.399999999998</v>
      </c>
      <c r="L85" s="78">
        <f>L86+L102+L108+L114</f>
        <v>12255.599999999999</v>
      </c>
      <c r="M85" s="65">
        <f t="shared" si="13"/>
        <v>0</v>
      </c>
      <c r="N85" s="78">
        <f>N86+N102+N108+N114</f>
        <v>12255.599999999999</v>
      </c>
    </row>
    <row r="86" spans="1:14" s="136" customFormat="1" x14ac:dyDescent="0.25">
      <c r="A86" s="82" t="s">
        <v>23</v>
      </c>
      <c r="B86" s="24" t="s">
        <v>43</v>
      </c>
      <c r="C86" s="24" t="s">
        <v>38</v>
      </c>
      <c r="D86" s="24" t="s">
        <v>39</v>
      </c>
      <c r="E86" s="24" t="s">
        <v>42</v>
      </c>
      <c r="F86" s="24" t="s">
        <v>39</v>
      </c>
      <c r="G86" s="24" t="s">
        <v>112</v>
      </c>
      <c r="H86" s="24" t="s">
        <v>40</v>
      </c>
      <c r="I86" s="65">
        <f>I87</f>
        <v>2356.4</v>
      </c>
      <c r="J86" s="65">
        <f t="shared" si="11"/>
        <v>0</v>
      </c>
      <c r="K86" s="78">
        <f>K87</f>
        <v>2356.4</v>
      </c>
      <c r="L86" s="78">
        <f>L87</f>
        <v>2243.1999999999998</v>
      </c>
      <c r="M86" s="65">
        <f t="shared" si="13"/>
        <v>0</v>
      </c>
      <c r="N86" s="78">
        <f>N87</f>
        <v>2243.1999999999998</v>
      </c>
    </row>
    <row r="87" spans="1:14" ht="39" x14ac:dyDescent="0.25">
      <c r="A87" s="16" t="s">
        <v>197</v>
      </c>
      <c r="B87" s="7" t="s">
        <v>43</v>
      </c>
      <c r="C87" s="7" t="s">
        <v>38</v>
      </c>
      <c r="D87" s="7" t="s">
        <v>196</v>
      </c>
      <c r="E87" s="7" t="s">
        <v>42</v>
      </c>
      <c r="F87" s="7" t="s">
        <v>39</v>
      </c>
      <c r="G87" s="7" t="s">
        <v>112</v>
      </c>
      <c r="H87" s="7" t="s">
        <v>40</v>
      </c>
      <c r="I87" s="67">
        <f>I88+I95</f>
        <v>2356.4</v>
      </c>
      <c r="J87" s="67">
        <f t="shared" si="11"/>
        <v>0</v>
      </c>
      <c r="K87" s="22">
        <f>K88+K95</f>
        <v>2356.4</v>
      </c>
      <c r="L87" s="22">
        <f>L88+L95</f>
        <v>2243.1999999999998</v>
      </c>
      <c r="M87" s="67">
        <f t="shared" si="13"/>
        <v>0</v>
      </c>
      <c r="N87" s="22">
        <f>N88+N95</f>
        <v>2243.1999999999998</v>
      </c>
    </row>
    <row r="88" spans="1:14" ht="51.75" x14ac:dyDescent="0.25">
      <c r="A88" s="16" t="s">
        <v>135</v>
      </c>
      <c r="B88" s="7" t="s">
        <v>43</v>
      </c>
      <c r="C88" s="7" t="s">
        <v>38</v>
      </c>
      <c r="D88" s="7" t="s">
        <v>196</v>
      </c>
      <c r="E88" s="7" t="s">
        <v>42</v>
      </c>
      <c r="F88" s="7" t="s">
        <v>38</v>
      </c>
      <c r="G88" s="7" t="s">
        <v>112</v>
      </c>
      <c r="H88" s="7" t="s">
        <v>40</v>
      </c>
      <c r="I88" s="67">
        <f>I92+I89</f>
        <v>1800</v>
      </c>
      <c r="J88" s="67">
        <f t="shared" si="11"/>
        <v>0</v>
      </c>
      <c r="K88" s="22">
        <f>K92+K89</f>
        <v>1800</v>
      </c>
      <c r="L88" s="22">
        <f>L92+L89</f>
        <v>1700</v>
      </c>
      <c r="M88" s="67">
        <f t="shared" si="13"/>
        <v>0</v>
      </c>
      <c r="N88" s="22">
        <f>N92+N89</f>
        <v>1700</v>
      </c>
    </row>
    <row r="89" spans="1:14" ht="26.25" x14ac:dyDescent="0.25">
      <c r="A89" s="16" t="s">
        <v>224</v>
      </c>
      <c r="B89" s="7" t="s">
        <v>43</v>
      </c>
      <c r="C89" s="7" t="s">
        <v>38</v>
      </c>
      <c r="D89" s="7" t="s">
        <v>196</v>
      </c>
      <c r="E89" s="7" t="s">
        <v>42</v>
      </c>
      <c r="F89" s="7" t="s">
        <v>38</v>
      </c>
      <c r="G89" s="54" t="s">
        <v>152</v>
      </c>
      <c r="H89" s="7" t="s">
        <v>40</v>
      </c>
      <c r="I89" s="67">
        <f>I90</f>
        <v>800</v>
      </c>
      <c r="J89" s="67">
        <f t="shared" si="11"/>
        <v>0</v>
      </c>
      <c r="K89" s="22">
        <f>K90</f>
        <v>800</v>
      </c>
      <c r="L89" s="22">
        <f>L90</f>
        <v>700</v>
      </c>
      <c r="M89" s="67">
        <f t="shared" si="13"/>
        <v>0</v>
      </c>
      <c r="N89" s="22">
        <f>N90</f>
        <v>700</v>
      </c>
    </row>
    <row r="90" spans="1:14" ht="76.5" x14ac:dyDescent="0.25">
      <c r="A90" s="27" t="s">
        <v>146</v>
      </c>
      <c r="B90" s="7" t="s">
        <v>43</v>
      </c>
      <c r="C90" s="7" t="s">
        <v>38</v>
      </c>
      <c r="D90" s="7" t="s">
        <v>196</v>
      </c>
      <c r="E90" s="7" t="s">
        <v>42</v>
      </c>
      <c r="F90" s="7" t="s">
        <v>38</v>
      </c>
      <c r="G90" s="54" t="s">
        <v>152</v>
      </c>
      <c r="H90" s="7" t="s">
        <v>104</v>
      </c>
      <c r="I90" s="67">
        <f>I91</f>
        <v>800</v>
      </c>
      <c r="J90" s="67">
        <f t="shared" si="11"/>
        <v>0</v>
      </c>
      <c r="K90" s="22">
        <f>K91</f>
        <v>800</v>
      </c>
      <c r="L90" s="22">
        <f>L91</f>
        <v>700</v>
      </c>
      <c r="M90" s="67">
        <f t="shared" si="13"/>
        <v>0</v>
      </c>
      <c r="N90" s="22">
        <f>N91</f>
        <v>700</v>
      </c>
    </row>
    <row r="91" spans="1:14" ht="26.25" x14ac:dyDescent="0.25">
      <c r="A91" s="10" t="s">
        <v>17</v>
      </c>
      <c r="B91" s="7" t="s">
        <v>43</v>
      </c>
      <c r="C91" s="7" t="s">
        <v>38</v>
      </c>
      <c r="D91" s="7" t="s">
        <v>196</v>
      </c>
      <c r="E91" s="7" t="s">
        <v>42</v>
      </c>
      <c r="F91" s="7" t="s">
        <v>38</v>
      </c>
      <c r="G91" s="54" t="s">
        <v>152</v>
      </c>
      <c r="H91" s="7" t="s">
        <v>105</v>
      </c>
      <c r="I91" s="67">
        <v>800</v>
      </c>
      <c r="J91" s="67">
        <f t="shared" si="11"/>
        <v>0</v>
      </c>
      <c r="K91" s="22">
        <v>800</v>
      </c>
      <c r="L91" s="22">
        <v>700</v>
      </c>
      <c r="M91" s="67">
        <f t="shared" si="13"/>
        <v>0</v>
      </c>
      <c r="N91" s="22">
        <v>700</v>
      </c>
    </row>
    <row r="92" spans="1:14" ht="26.25" x14ac:dyDescent="0.25">
      <c r="A92" s="46" t="s">
        <v>198</v>
      </c>
      <c r="B92" s="7" t="s">
        <v>43</v>
      </c>
      <c r="C92" s="7" t="s">
        <v>38</v>
      </c>
      <c r="D92" s="7" t="s">
        <v>196</v>
      </c>
      <c r="E92" s="7" t="s">
        <v>42</v>
      </c>
      <c r="F92" s="7" t="s">
        <v>38</v>
      </c>
      <c r="G92" s="7" t="s">
        <v>164</v>
      </c>
      <c r="H92" s="7" t="s">
        <v>40</v>
      </c>
      <c r="I92" s="67">
        <f>I93</f>
        <v>1000</v>
      </c>
      <c r="J92" s="67">
        <f t="shared" si="11"/>
        <v>0</v>
      </c>
      <c r="K92" s="22">
        <f>K93</f>
        <v>1000</v>
      </c>
      <c r="L92" s="22">
        <f>L93</f>
        <v>1000</v>
      </c>
      <c r="M92" s="67">
        <f t="shared" si="13"/>
        <v>0</v>
      </c>
      <c r="N92" s="22">
        <f>N93</f>
        <v>1000</v>
      </c>
    </row>
    <row r="93" spans="1:14" ht="76.5" x14ac:dyDescent="0.25">
      <c r="A93" s="27" t="s">
        <v>146</v>
      </c>
      <c r="B93" s="7" t="s">
        <v>43</v>
      </c>
      <c r="C93" s="7" t="s">
        <v>38</v>
      </c>
      <c r="D93" s="7" t="s">
        <v>196</v>
      </c>
      <c r="E93" s="7" t="s">
        <v>42</v>
      </c>
      <c r="F93" s="7" t="s">
        <v>38</v>
      </c>
      <c r="G93" s="7" t="s">
        <v>164</v>
      </c>
      <c r="H93" s="7" t="s">
        <v>104</v>
      </c>
      <c r="I93" s="67">
        <f>I94</f>
        <v>1000</v>
      </c>
      <c r="J93" s="67">
        <f t="shared" si="11"/>
        <v>0</v>
      </c>
      <c r="K93" s="22">
        <f>K94</f>
        <v>1000</v>
      </c>
      <c r="L93" s="22">
        <f>L94</f>
        <v>1000</v>
      </c>
      <c r="M93" s="67">
        <f t="shared" si="13"/>
        <v>0</v>
      </c>
      <c r="N93" s="22">
        <f>N94</f>
        <v>1000</v>
      </c>
    </row>
    <row r="94" spans="1:14" ht="26.25" x14ac:dyDescent="0.25">
      <c r="A94" s="10" t="s">
        <v>17</v>
      </c>
      <c r="B94" s="7" t="s">
        <v>43</v>
      </c>
      <c r="C94" s="7" t="s">
        <v>38</v>
      </c>
      <c r="D94" s="7" t="s">
        <v>196</v>
      </c>
      <c r="E94" s="7" t="s">
        <v>42</v>
      </c>
      <c r="F94" s="7" t="s">
        <v>38</v>
      </c>
      <c r="G94" s="7" t="s">
        <v>164</v>
      </c>
      <c r="H94" s="7" t="s">
        <v>105</v>
      </c>
      <c r="I94" s="67">
        <v>1000</v>
      </c>
      <c r="J94" s="67">
        <f t="shared" si="11"/>
        <v>0</v>
      </c>
      <c r="K94" s="22">
        <v>1000</v>
      </c>
      <c r="L94" s="22">
        <v>1000</v>
      </c>
      <c r="M94" s="67">
        <f t="shared" si="13"/>
        <v>0</v>
      </c>
      <c r="N94" s="22">
        <v>1000</v>
      </c>
    </row>
    <row r="95" spans="1:14" ht="26.25" x14ac:dyDescent="0.25">
      <c r="A95" s="84" t="s">
        <v>199</v>
      </c>
      <c r="B95" s="54" t="s">
        <v>43</v>
      </c>
      <c r="C95" s="54" t="s">
        <v>38</v>
      </c>
      <c r="D95" s="54" t="s">
        <v>196</v>
      </c>
      <c r="E95" s="54" t="s">
        <v>42</v>
      </c>
      <c r="F95" s="54" t="s">
        <v>41</v>
      </c>
      <c r="G95" s="54" t="s">
        <v>112</v>
      </c>
      <c r="H95" s="54" t="s">
        <v>40</v>
      </c>
      <c r="I95" s="67">
        <f>I96+I99</f>
        <v>556.4</v>
      </c>
      <c r="J95" s="67">
        <f t="shared" si="11"/>
        <v>0</v>
      </c>
      <c r="K95" s="22">
        <f>K96+K99</f>
        <v>556.4</v>
      </c>
      <c r="L95" s="22">
        <f>L96+L99</f>
        <v>543.20000000000005</v>
      </c>
      <c r="M95" s="67">
        <f t="shared" si="13"/>
        <v>0</v>
      </c>
      <c r="N95" s="22">
        <f>N96+N99</f>
        <v>543.20000000000005</v>
      </c>
    </row>
    <row r="96" spans="1:14" ht="39" x14ac:dyDescent="0.25">
      <c r="A96" s="46" t="s">
        <v>168</v>
      </c>
      <c r="B96" s="54" t="s">
        <v>43</v>
      </c>
      <c r="C96" s="54" t="s">
        <v>38</v>
      </c>
      <c r="D96" s="54" t="s">
        <v>196</v>
      </c>
      <c r="E96" s="54" t="s">
        <v>42</v>
      </c>
      <c r="F96" s="54" t="s">
        <v>41</v>
      </c>
      <c r="G96" s="54" t="s">
        <v>122</v>
      </c>
      <c r="H96" s="54" t="s">
        <v>40</v>
      </c>
      <c r="I96" s="67">
        <f t="shared" ref="I96:N97" si="14">I97</f>
        <v>466.4</v>
      </c>
      <c r="J96" s="67">
        <f t="shared" si="11"/>
        <v>0</v>
      </c>
      <c r="K96" s="22">
        <f t="shared" si="14"/>
        <v>466.4</v>
      </c>
      <c r="L96" s="22">
        <f t="shared" si="14"/>
        <v>458.2</v>
      </c>
      <c r="M96" s="67">
        <f t="shared" si="13"/>
        <v>0</v>
      </c>
      <c r="N96" s="22">
        <f t="shared" si="14"/>
        <v>458.2</v>
      </c>
    </row>
    <row r="97" spans="1:14" ht="76.5" x14ac:dyDescent="0.25">
      <c r="A97" s="27" t="s">
        <v>146</v>
      </c>
      <c r="B97" s="54" t="s">
        <v>43</v>
      </c>
      <c r="C97" s="54" t="s">
        <v>38</v>
      </c>
      <c r="D97" s="54" t="s">
        <v>196</v>
      </c>
      <c r="E97" s="54" t="s">
        <v>42</v>
      </c>
      <c r="F97" s="54" t="s">
        <v>41</v>
      </c>
      <c r="G97" s="54" t="s">
        <v>122</v>
      </c>
      <c r="H97" s="54" t="s">
        <v>104</v>
      </c>
      <c r="I97" s="67">
        <f t="shared" si="14"/>
        <v>466.4</v>
      </c>
      <c r="J97" s="67">
        <f t="shared" si="11"/>
        <v>0</v>
      </c>
      <c r="K97" s="22">
        <f t="shared" si="14"/>
        <v>466.4</v>
      </c>
      <c r="L97" s="22">
        <f t="shared" si="14"/>
        <v>458.2</v>
      </c>
      <c r="M97" s="67">
        <f t="shared" si="13"/>
        <v>0</v>
      </c>
      <c r="N97" s="22">
        <f t="shared" si="14"/>
        <v>458.2</v>
      </c>
    </row>
    <row r="98" spans="1:14" ht="26.25" x14ac:dyDescent="0.25">
      <c r="A98" s="46" t="s">
        <v>17</v>
      </c>
      <c r="B98" s="54" t="s">
        <v>43</v>
      </c>
      <c r="C98" s="54" t="s">
        <v>38</v>
      </c>
      <c r="D98" s="54" t="s">
        <v>196</v>
      </c>
      <c r="E98" s="54" t="s">
        <v>42</v>
      </c>
      <c r="F98" s="54" t="s">
        <v>41</v>
      </c>
      <c r="G98" s="54" t="s">
        <v>122</v>
      </c>
      <c r="H98" s="54" t="s">
        <v>105</v>
      </c>
      <c r="I98" s="67">
        <v>466.4</v>
      </c>
      <c r="J98" s="67">
        <f t="shared" si="11"/>
        <v>0</v>
      </c>
      <c r="K98" s="22">
        <v>466.4</v>
      </c>
      <c r="L98" s="22">
        <v>458.2</v>
      </c>
      <c r="M98" s="67">
        <f t="shared" si="13"/>
        <v>0</v>
      </c>
      <c r="N98" s="22">
        <v>458.2</v>
      </c>
    </row>
    <row r="99" spans="1:14" ht="26.25" x14ac:dyDescent="0.25">
      <c r="A99" s="46" t="s">
        <v>224</v>
      </c>
      <c r="B99" s="54" t="s">
        <v>43</v>
      </c>
      <c r="C99" s="54" t="s">
        <v>38</v>
      </c>
      <c r="D99" s="54" t="s">
        <v>196</v>
      </c>
      <c r="E99" s="54" t="s">
        <v>42</v>
      </c>
      <c r="F99" s="54" t="s">
        <v>41</v>
      </c>
      <c r="G99" s="54" t="s">
        <v>152</v>
      </c>
      <c r="H99" s="54" t="s">
        <v>40</v>
      </c>
      <c r="I99" s="67">
        <f>I100</f>
        <v>90</v>
      </c>
      <c r="J99" s="67">
        <f t="shared" si="11"/>
        <v>0</v>
      </c>
      <c r="K99" s="22">
        <f>K100</f>
        <v>90</v>
      </c>
      <c r="L99" s="22">
        <f>L100</f>
        <v>85</v>
      </c>
      <c r="M99" s="67">
        <f t="shared" si="13"/>
        <v>0</v>
      </c>
      <c r="N99" s="22">
        <f>N100</f>
        <v>85</v>
      </c>
    </row>
    <row r="100" spans="1:14" ht="77.25" x14ac:dyDescent="0.25">
      <c r="A100" s="46" t="s">
        <v>146</v>
      </c>
      <c r="B100" s="54" t="s">
        <v>43</v>
      </c>
      <c r="C100" s="54" t="s">
        <v>38</v>
      </c>
      <c r="D100" s="54" t="s">
        <v>196</v>
      </c>
      <c r="E100" s="54" t="s">
        <v>42</v>
      </c>
      <c r="F100" s="54" t="s">
        <v>41</v>
      </c>
      <c r="G100" s="54" t="s">
        <v>152</v>
      </c>
      <c r="H100" s="54" t="s">
        <v>104</v>
      </c>
      <c r="I100" s="67">
        <f>I101</f>
        <v>90</v>
      </c>
      <c r="J100" s="67">
        <f t="shared" si="11"/>
        <v>0</v>
      </c>
      <c r="K100" s="22">
        <f>K101</f>
        <v>90</v>
      </c>
      <c r="L100" s="22">
        <f>L101</f>
        <v>85</v>
      </c>
      <c r="M100" s="67">
        <f t="shared" si="13"/>
        <v>0</v>
      </c>
      <c r="N100" s="22">
        <f>N101</f>
        <v>85</v>
      </c>
    </row>
    <row r="101" spans="1:14" ht="26.25" x14ac:dyDescent="0.25">
      <c r="A101" s="46" t="s">
        <v>17</v>
      </c>
      <c r="B101" s="54" t="s">
        <v>43</v>
      </c>
      <c r="C101" s="54" t="s">
        <v>38</v>
      </c>
      <c r="D101" s="54" t="s">
        <v>196</v>
      </c>
      <c r="E101" s="54" t="s">
        <v>42</v>
      </c>
      <c r="F101" s="54" t="s">
        <v>41</v>
      </c>
      <c r="G101" s="54" t="s">
        <v>152</v>
      </c>
      <c r="H101" s="54" t="s">
        <v>105</v>
      </c>
      <c r="I101" s="67">
        <v>90</v>
      </c>
      <c r="J101" s="67">
        <f t="shared" si="11"/>
        <v>0</v>
      </c>
      <c r="K101" s="22">
        <v>90</v>
      </c>
      <c r="L101" s="22">
        <v>85</v>
      </c>
      <c r="M101" s="67">
        <f t="shared" si="13"/>
        <v>0</v>
      </c>
      <c r="N101" s="22">
        <v>85</v>
      </c>
    </row>
    <row r="102" spans="1:14" s="136" customFormat="1" x14ac:dyDescent="0.25">
      <c r="A102" s="56" t="s">
        <v>179</v>
      </c>
      <c r="B102" s="24" t="s">
        <v>43</v>
      </c>
      <c r="C102" s="24" t="s">
        <v>46</v>
      </c>
      <c r="D102" s="24" t="s">
        <v>39</v>
      </c>
      <c r="E102" s="24" t="s">
        <v>42</v>
      </c>
      <c r="F102" s="24" t="s">
        <v>39</v>
      </c>
      <c r="G102" s="24" t="s">
        <v>112</v>
      </c>
      <c r="H102" s="24" t="s">
        <v>40</v>
      </c>
      <c r="I102" s="65">
        <f>I103</f>
        <v>9406.4</v>
      </c>
      <c r="J102" s="65">
        <f t="shared" si="11"/>
        <v>0</v>
      </c>
      <c r="K102" s="78">
        <f>K103</f>
        <v>9406.4</v>
      </c>
      <c r="L102" s="78">
        <f>L103</f>
        <v>9545.6</v>
      </c>
      <c r="M102" s="65">
        <f t="shared" si="13"/>
        <v>0</v>
      </c>
      <c r="N102" s="78">
        <f>N103</f>
        <v>9545.6</v>
      </c>
    </row>
    <row r="103" spans="1:14" ht="39" x14ac:dyDescent="0.25">
      <c r="A103" s="10" t="s">
        <v>200</v>
      </c>
      <c r="B103" s="47" t="s">
        <v>43</v>
      </c>
      <c r="C103" s="47" t="s">
        <v>46</v>
      </c>
      <c r="D103" s="47" t="s">
        <v>201</v>
      </c>
      <c r="E103" s="47" t="s">
        <v>42</v>
      </c>
      <c r="F103" s="47" t="s">
        <v>39</v>
      </c>
      <c r="G103" s="47" t="s">
        <v>112</v>
      </c>
      <c r="H103" s="7" t="s">
        <v>40</v>
      </c>
      <c r="I103" s="67">
        <f t="shared" ref="I103:N105" si="15">I104</f>
        <v>9406.4</v>
      </c>
      <c r="J103" s="67">
        <f t="shared" si="11"/>
        <v>0</v>
      </c>
      <c r="K103" s="22">
        <f t="shared" si="15"/>
        <v>9406.4</v>
      </c>
      <c r="L103" s="22">
        <f t="shared" si="15"/>
        <v>9545.6</v>
      </c>
      <c r="M103" s="67">
        <f t="shared" si="13"/>
        <v>0</v>
      </c>
      <c r="N103" s="22">
        <f t="shared" si="15"/>
        <v>9545.6</v>
      </c>
    </row>
    <row r="104" spans="1:14" ht="39" x14ac:dyDescent="0.25">
      <c r="A104" s="10" t="s">
        <v>136</v>
      </c>
      <c r="B104" s="47" t="s">
        <v>43</v>
      </c>
      <c r="C104" s="47" t="s">
        <v>46</v>
      </c>
      <c r="D104" s="47" t="s">
        <v>201</v>
      </c>
      <c r="E104" s="47" t="s">
        <v>42</v>
      </c>
      <c r="F104" s="47" t="s">
        <v>41</v>
      </c>
      <c r="G104" s="47" t="s">
        <v>112</v>
      </c>
      <c r="H104" s="19" t="s">
        <v>40</v>
      </c>
      <c r="I104" s="68">
        <f t="shared" si="15"/>
        <v>9406.4</v>
      </c>
      <c r="J104" s="67">
        <f t="shared" si="11"/>
        <v>0</v>
      </c>
      <c r="K104" s="22">
        <f t="shared" si="15"/>
        <v>9406.4</v>
      </c>
      <c r="L104" s="22">
        <f t="shared" si="15"/>
        <v>9545.6</v>
      </c>
      <c r="M104" s="67">
        <f t="shared" si="13"/>
        <v>0</v>
      </c>
      <c r="N104" s="22">
        <f t="shared" si="15"/>
        <v>9545.6</v>
      </c>
    </row>
    <row r="105" spans="1:14" ht="39" x14ac:dyDescent="0.25">
      <c r="A105" s="46" t="s">
        <v>168</v>
      </c>
      <c r="B105" s="47" t="s">
        <v>43</v>
      </c>
      <c r="C105" s="47" t="s">
        <v>46</v>
      </c>
      <c r="D105" s="47" t="s">
        <v>201</v>
      </c>
      <c r="E105" s="47" t="s">
        <v>42</v>
      </c>
      <c r="F105" s="47" t="s">
        <v>41</v>
      </c>
      <c r="G105" s="47" t="s">
        <v>122</v>
      </c>
      <c r="H105" s="19" t="s">
        <v>40</v>
      </c>
      <c r="I105" s="68">
        <f t="shared" si="15"/>
        <v>9406.4</v>
      </c>
      <c r="J105" s="67">
        <f t="shared" si="11"/>
        <v>0</v>
      </c>
      <c r="K105" s="22">
        <f t="shared" si="15"/>
        <v>9406.4</v>
      </c>
      <c r="L105" s="22">
        <f t="shared" si="15"/>
        <v>9545.6</v>
      </c>
      <c r="M105" s="67">
        <f t="shared" si="13"/>
        <v>0</v>
      </c>
      <c r="N105" s="22">
        <f t="shared" si="15"/>
        <v>9545.6</v>
      </c>
    </row>
    <row r="106" spans="1:14" ht="38.25" x14ac:dyDescent="0.25">
      <c r="A106" s="27" t="s">
        <v>147</v>
      </c>
      <c r="B106" s="19" t="s">
        <v>43</v>
      </c>
      <c r="C106" s="19" t="s">
        <v>46</v>
      </c>
      <c r="D106" s="47" t="s">
        <v>201</v>
      </c>
      <c r="E106" s="19" t="s">
        <v>42</v>
      </c>
      <c r="F106" s="19" t="s">
        <v>41</v>
      </c>
      <c r="G106" s="19" t="s">
        <v>122</v>
      </c>
      <c r="H106" s="19" t="s">
        <v>51</v>
      </c>
      <c r="I106" s="68">
        <f>I107</f>
        <v>9406.4</v>
      </c>
      <c r="J106" s="67">
        <f t="shared" ref="J106:J152" si="16">K106-I106</f>
        <v>0</v>
      </c>
      <c r="K106" s="22">
        <f>K107</f>
        <v>9406.4</v>
      </c>
      <c r="L106" s="22">
        <f>L107</f>
        <v>9545.6</v>
      </c>
      <c r="M106" s="67">
        <f t="shared" si="13"/>
        <v>0</v>
      </c>
      <c r="N106" s="22">
        <f>N107</f>
        <v>9545.6</v>
      </c>
    </row>
    <row r="107" spans="1:14" ht="39" x14ac:dyDescent="0.25">
      <c r="A107" s="10" t="s">
        <v>103</v>
      </c>
      <c r="B107" s="7" t="s">
        <v>43</v>
      </c>
      <c r="C107" s="7" t="s">
        <v>46</v>
      </c>
      <c r="D107" s="47" t="s">
        <v>201</v>
      </c>
      <c r="E107" s="19" t="s">
        <v>42</v>
      </c>
      <c r="F107" s="19" t="s">
        <v>41</v>
      </c>
      <c r="G107" s="19" t="s">
        <v>122</v>
      </c>
      <c r="H107" s="19" t="s">
        <v>52</v>
      </c>
      <c r="I107" s="68">
        <v>9406.4</v>
      </c>
      <c r="J107" s="67">
        <f t="shared" si="16"/>
        <v>0</v>
      </c>
      <c r="K107" s="22">
        <v>9406.4</v>
      </c>
      <c r="L107" s="22">
        <v>9545.6</v>
      </c>
      <c r="M107" s="67">
        <f t="shared" si="13"/>
        <v>0</v>
      </c>
      <c r="N107" s="22">
        <v>9545.6</v>
      </c>
    </row>
    <row r="108" spans="1:14" s="136" customFormat="1" x14ac:dyDescent="0.25">
      <c r="A108" s="87" t="s">
        <v>24</v>
      </c>
      <c r="B108" s="24" t="s">
        <v>43</v>
      </c>
      <c r="C108" s="24" t="s">
        <v>123</v>
      </c>
      <c r="D108" s="24" t="s">
        <v>39</v>
      </c>
      <c r="E108" s="24" t="s">
        <v>42</v>
      </c>
      <c r="F108" s="24" t="s">
        <v>39</v>
      </c>
      <c r="G108" s="24" t="s">
        <v>112</v>
      </c>
      <c r="H108" s="24" t="s">
        <v>40</v>
      </c>
      <c r="I108" s="65">
        <f>I109</f>
        <v>166.8</v>
      </c>
      <c r="J108" s="65">
        <f t="shared" si="16"/>
        <v>0</v>
      </c>
      <c r="K108" s="78">
        <f>K109</f>
        <v>166.8</v>
      </c>
      <c r="L108" s="78">
        <f>L109</f>
        <v>166.8</v>
      </c>
      <c r="M108" s="65">
        <f t="shared" si="13"/>
        <v>0</v>
      </c>
      <c r="N108" s="78">
        <f>N109</f>
        <v>166.8</v>
      </c>
    </row>
    <row r="109" spans="1:14" ht="51.75" x14ac:dyDescent="0.25">
      <c r="A109" s="59" t="s">
        <v>184</v>
      </c>
      <c r="B109" s="54" t="s">
        <v>43</v>
      </c>
      <c r="C109" s="54" t="s">
        <v>123</v>
      </c>
      <c r="D109" s="54" t="s">
        <v>185</v>
      </c>
      <c r="E109" s="54" t="s">
        <v>42</v>
      </c>
      <c r="F109" s="54" t="s">
        <v>39</v>
      </c>
      <c r="G109" s="54" t="s">
        <v>112</v>
      </c>
      <c r="H109" s="7" t="s">
        <v>40</v>
      </c>
      <c r="I109" s="67">
        <f>I110</f>
        <v>166.8</v>
      </c>
      <c r="J109" s="67">
        <f t="shared" si="16"/>
        <v>0</v>
      </c>
      <c r="K109" s="22">
        <f>K110</f>
        <v>166.8</v>
      </c>
      <c r="L109" s="22">
        <f>L110</f>
        <v>166.8</v>
      </c>
      <c r="M109" s="67">
        <f t="shared" si="13"/>
        <v>0</v>
      </c>
      <c r="N109" s="22">
        <f>N110</f>
        <v>166.8</v>
      </c>
    </row>
    <row r="110" spans="1:14" ht="64.5" x14ac:dyDescent="0.25">
      <c r="A110" s="46" t="s">
        <v>159</v>
      </c>
      <c r="B110" s="54" t="s">
        <v>43</v>
      </c>
      <c r="C110" s="54" t="s">
        <v>123</v>
      </c>
      <c r="D110" s="54" t="s">
        <v>185</v>
      </c>
      <c r="E110" s="54" t="s">
        <v>42</v>
      </c>
      <c r="F110" s="54" t="s">
        <v>41</v>
      </c>
      <c r="G110" s="54" t="s">
        <v>112</v>
      </c>
      <c r="H110" s="7" t="s">
        <v>40</v>
      </c>
      <c r="I110" s="67">
        <f t="shared" ref="I110:N111" si="17">I111</f>
        <v>166.8</v>
      </c>
      <c r="J110" s="67">
        <f t="shared" si="16"/>
        <v>0</v>
      </c>
      <c r="K110" s="22">
        <f t="shared" si="17"/>
        <v>166.8</v>
      </c>
      <c r="L110" s="22">
        <f t="shared" si="17"/>
        <v>166.8</v>
      </c>
      <c r="M110" s="67">
        <f t="shared" si="13"/>
        <v>0</v>
      </c>
      <c r="N110" s="22">
        <f t="shared" si="17"/>
        <v>166.8</v>
      </c>
    </row>
    <row r="111" spans="1:14" ht="25.5" x14ac:dyDescent="0.25">
      <c r="A111" s="14" t="s">
        <v>25</v>
      </c>
      <c r="B111" s="54" t="s">
        <v>43</v>
      </c>
      <c r="C111" s="54" t="s">
        <v>123</v>
      </c>
      <c r="D111" s="54" t="s">
        <v>185</v>
      </c>
      <c r="E111" s="54" t="s">
        <v>42</v>
      </c>
      <c r="F111" s="54" t="s">
        <v>41</v>
      </c>
      <c r="G111" s="54" t="s">
        <v>137</v>
      </c>
      <c r="H111" s="7" t="s">
        <v>40</v>
      </c>
      <c r="I111" s="67">
        <f t="shared" si="17"/>
        <v>166.8</v>
      </c>
      <c r="J111" s="67">
        <f t="shared" si="16"/>
        <v>0</v>
      </c>
      <c r="K111" s="22">
        <f t="shared" si="17"/>
        <v>166.8</v>
      </c>
      <c r="L111" s="22">
        <f t="shared" si="17"/>
        <v>166.8</v>
      </c>
      <c r="M111" s="67">
        <f t="shared" si="13"/>
        <v>0</v>
      </c>
      <c r="N111" s="22">
        <f t="shared" si="17"/>
        <v>166.8</v>
      </c>
    </row>
    <row r="112" spans="1:14" ht="38.25" x14ac:dyDescent="0.25">
      <c r="A112" s="27" t="s">
        <v>147</v>
      </c>
      <c r="B112" s="54" t="s">
        <v>43</v>
      </c>
      <c r="C112" s="54" t="s">
        <v>123</v>
      </c>
      <c r="D112" s="54" t="s">
        <v>185</v>
      </c>
      <c r="E112" s="54" t="s">
        <v>42</v>
      </c>
      <c r="F112" s="54" t="s">
        <v>41</v>
      </c>
      <c r="G112" s="7" t="s">
        <v>137</v>
      </c>
      <c r="H112" s="7" t="s">
        <v>51</v>
      </c>
      <c r="I112" s="67">
        <f>I113</f>
        <v>166.8</v>
      </c>
      <c r="J112" s="67">
        <f t="shared" si="16"/>
        <v>0</v>
      </c>
      <c r="K112" s="22">
        <f>K113</f>
        <v>166.8</v>
      </c>
      <c r="L112" s="22">
        <f>L113</f>
        <v>166.8</v>
      </c>
      <c r="M112" s="67">
        <f t="shared" si="13"/>
        <v>0</v>
      </c>
      <c r="N112" s="22">
        <f>N113</f>
        <v>166.8</v>
      </c>
    </row>
    <row r="113" spans="1:14" ht="38.25" x14ac:dyDescent="0.25">
      <c r="A113" s="14" t="s">
        <v>103</v>
      </c>
      <c r="B113" s="54" t="s">
        <v>43</v>
      </c>
      <c r="C113" s="54" t="s">
        <v>123</v>
      </c>
      <c r="D113" s="54" t="s">
        <v>185</v>
      </c>
      <c r="E113" s="54" t="s">
        <v>42</v>
      </c>
      <c r="F113" s="54" t="s">
        <v>41</v>
      </c>
      <c r="G113" s="7" t="s">
        <v>137</v>
      </c>
      <c r="H113" s="7" t="s">
        <v>52</v>
      </c>
      <c r="I113" s="67">
        <v>166.8</v>
      </c>
      <c r="J113" s="67">
        <f t="shared" si="16"/>
        <v>0</v>
      </c>
      <c r="K113" s="22">
        <v>166.8</v>
      </c>
      <c r="L113" s="22">
        <v>166.8</v>
      </c>
      <c r="M113" s="67">
        <f t="shared" si="13"/>
        <v>0</v>
      </c>
      <c r="N113" s="22">
        <v>166.8</v>
      </c>
    </row>
    <row r="114" spans="1:14" s="136" customFormat="1" ht="27" x14ac:dyDescent="0.25">
      <c r="A114" s="89" t="s">
        <v>166</v>
      </c>
      <c r="B114" s="24" t="s">
        <v>43</v>
      </c>
      <c r="C114" s="24" t="s">
        <v>165</v>
      </c>
      <c r="D114" s="24" t="s">
        <v>39</v>
      </c>
      <c r="E114" s="24" t="s">
        <v>42</v>
      </c>
      <c r="F114" s="24" t="s">
        <v>39</v>
      </c>
      <c r="G114" s="24" t="s">
        <v>112</v>
      </c>
      <c r="H114" s="24" t="s">
        <v>40</v>
      </c>
      <c r="I114" s="65">
        <f>I115+I120</f>
        <v>6436.8</v>
      </c>
      <c r="J114" s="65">
        <f t="shared" si="16"/>
        <v>0</v>
      </c>
      <c r="K114" s="78">
        <f>K115+K120</f>
        <v>6436.8</v>
      </c>
      <c r="L114" s="78">
        <f>L120</f>
        <v>300</v>
      </c>
      <c r="M114" s="65">
        <f t="shared" si="13"/>
        <v>0</v>
      </c>
      <c r="N114" s="78">
        <f>N120</f>
        <v>300</v>
      </c>
    </row>
    <row r="115" spans="1:14" ht="63.75" x14ac:dyDescent="0.25">
      <c r="A115" s="60" t="s">
        <v>188</v>
      </c>
      <c r="B115" s="55" t="s">
        <v>43</v>
      </c>
      <c r="C115" s="55" t="s">
        <v>165</v>
      </c>
      <c r="D115" s="55" t="s">
        <v>187</v>
      </c>
      <c r="E115" s="55" t="s">
        <v>42</v>
      </c>
      <c r="F115" s="55" t="s">
        <v>39</v>
      </c>
      <c r="G115" s="55" t="s">
        <v>112</v>
      </c>
      <c r="H115" s="55" t="s">
        <v>40</v>
      </c>
      <c r="I115" s="67">
        <f t="shared" ref="I115:K118" si="18">I116</f>
        <v>6136.8</v>
      </c>
      <c r="J115" s="67">
        <f t="shared" si="16"/>
        <v>0</v>
      </c>
      <c r="K115" s="22">
        <f t="shared" si="18"/>
        <v>6136.8</v>
      </c>
      <c r="L115" s="22">
        <f>L116</f>
        <v>0</v>
      </c>
      <c r="M115" s="67">
        <f t="shared" si="13"/>
        <v>0</v>
      </c>
      <c r="N115" s="22">
        <f>N116</f>
        <v>0</v>
      </c>
    </row>
    <row r="116" spans="1:14" ht="25.5" x14ac:dyDescent="0.25">
      <c r="A116" s="60" t="s">
        <v>189</v>
      </c>
      <c r="B116" s="55" t="s">
        <v>43</v>
      </c>
      <c r="C116" s="55" t="s">
        <v>165</v>
      </c>
      <c r="D116" s="55" t="s">
        <v>187</v>
      </c>
      <c r="E116" s="55" t="s">
        <v>42</v>
      </c>
      <c r="F116" s="55" t="s">
        <v>41</v>
      </c>
      <c r="G116" s="55" t="s">
        <v>112</v>
      </c>
      <c r="H116" s="55" t="s">
        <v>40</v>
      </c>
      <c r="I116" s="67">
        <f t="shared" si="18"/>
        <v>6136.8</v>
      </c>
      <c r="J116" s="67">
        <f t="shared" si="16"/>
        <v>0</v>
      </c>
      <c r="K116" s="22">
        <f t="shared" si="18"/>
        <v>6136.8</v>
      </c>
      <c r="L116" s="22">
        <f>L117</f>
        <v>0</v>
      </c>
      <c r="M116" s="67">
        <f t="shared" si="13"/>
        <v>0</v>
      </c>
      <c r="N116" s="22">
        <f>N117</f>
        <v>0</v>
      </c>
    </row>
    <row r="117" spans="1:14" ht="63.75" x14ac:dyDescent="0.25">
      <c r="A117" s="60" t="s">
        <v>219</v>
      </c>
      <c r="B117" s="55" t="s">
        <v>43</v>
      </c>
      <c r="C117" s="55" t="s">
        <v>165</v>
      </c>
      <c r="D117" s="55" t="s">
        <v>187</v>
      </c>
      <c r="E117" s="55" t="s">
        <v>42</v>
      </c>
      <c r="F117" s="55" t="s">
        <v>41</v>
      </c>
      <c r="G117" s="55" t="s">
        <v>155</v>
      </c>
      <c r="H117" s="55" t="s">
        <v>40</v>
      </c>
      <c r="I117" s="191">
        <f t="shared" si="18"/>
        <v>6136.8</v>
      </c>
      <c r="J117" s="67">
        <f t="shared" si="16"/>
        <v>0</v>
      </c>
      <c r="K117" s="22">
        <f t="shared" si="18"/>
        <v>6136.8</v>
      </c>
      <c r="L117" s="22">
        <f>L118</f>
        <v>0</v>
      </c>
      <c r="M117" s="67">
        <f t="shared" si="13"/>
        <v>0</v>
      </c>
      <c r="N117" s="22">
        <f>N118</f>
        <v>0</v>
      </c>
    </row>
    <row r="118" spans="1:14" x14ac:dyDescent="0.25">
      <c r="A118" s="60" t="s">
        <v>34</v>
      </c>
      <c r="B118" s="55" t="s">
        <v>43</v>
      </c>
      <c r="C118" s="55" t="s">
        <v>165</v>
      </c>
      <c r="D118" s="55" t="s">
        <v>187</v>
      </c>
      <c r="E118" s="55" t="s">
        <v>42</v>
      </c>
      <c r="F118" s="55" t="s">
        <v>41</v>
      </c>
      <c r="G118" s="55" t="s">
        <v>155</v>
      </c>
      <c r="H118" s="55" t="s">
        <v>143</v>
      </c>
      <c r="I118" s="191">
        <f t="shared" si="18"/>
        <v>6136.8</v>
      </c>
      <c r="J118" s="67">
        <f t="shared" si="16"/>
        <v>0</v>
      </c>
      <c r="K118" s="22">
        <f t="shared" si="18"/>
        <v>6136.8</v>
      </c>
      <c r="L118" s="22">
        <f>L119</f>
        <v>0</v>
      </c>
      <c r="M118" s="67">
        <f t="shared" si="13"/>
        <v>0</v>
      </c>
      <c r="N118" s="22">
        <f>N119</f>
        <v>0</v>
      </c>
    </row>
    <row r="119" spans="1:14" x14ac:dyDescent="0.25">
      <c r="A119" s="60" t="s">
        <v>61</v>
      </c>
      <c r="B119" s="55" t="s">
        <v>43</v>
      </c>
      <c r="C119" s="55" t="s">
        <v>165</v>
      </c>
      <c r="D119" s="55" t="s">
        <v>187</v>
      </c>
      <c r="E119" s="55" t="s">
        <v>42</v>
      </c>
      <c r="F119" s="55" t="s">
        <v>41</v>
      </c>
      <c r="G119" s="55" t="s">
        <v>155</v>
      </c>
      <c r="H119" s="55" t="s">
        <v>144</v>
      </c>
      <c r="I119" s="191">
        <v>6136.8</v>
      </c>
      <c r="J119" s="67">
        <f t="shared" si="16"/>
        <v>0</v>
      </c>
      <c r="K119" s="22">
        <v>6136.8</v>
      </c>
      <c r="L119" s="22">
        <v>0</v>
      </c>
      <c r="M119" s="67">
        <f t="shared" si="13"/>
        <v>0</v>
      </c>
      <c r="N119" s="22">
        <v>0</v>
      </c>
    </row>
    <row r="120" spans="1:14" ht="39" x14ac:dyDescent="0.25">
      <c r="A120" s="46" t="s">
        <v>202</v>
      </c>
      <c r="B120" s="55" t="s">
        <v>43</v>
      </c>
      <c r="C120" s="55" t="s">
        <v>165</v>
      </c>
      <c r="D120" s="55" t="s">
        <v>203</v>
      </c>
      <c r="E120" s="55" t="s">
        <v>42</v>
      </c>
      <c r="F120" s="55" t="s">
        <v>39</v>
      </c>
      <c r="G120" s="55" t="s">
        <v>112</v>
      </c>
      <c r="H120" s="55" t="s">
        <v>40</v>
      </c>
      <c r="I120" s="67">
        <f t="shared" ref="I120:N122" si="19">I121</f>
        <v>300</v>
      </c>
      <c r="J120" s="67">
        <f t="shared" si="16"/>
        <v>0</v>
      </c>
      <c r="K120" s="22">
        <f t="shared" si="19"/>
        <v>300</v>
      </c>
      <c r="L120" s="22">
        <f t="shared" si="19"/>
        <v>300</v>
      </c>
      <c r="M120" s="67">
        <f t="shared" si="13"/>
        <v>0</v>
      </c>
      <c r="N120" s="22">
        <f t="shared" si="19"/>
        <v>300</v>
      </c>
    </row>
    <row r="121" spans="1:14" ht="51.75" x14ac:dyDescent="0.25">
      <c r="A121" s="46" t="s">
        <v>141</v>
      </c>
      <c r="B121" s="55" t="s">
        <v>43</v>
      </c>
      <c r="C121" s="55" t="s">
        <v>165</v>
      </c>
      <c r="D121" s="55" t="s">
        <v>203</v>
      </c>
      <c r="E121" s="55" t="s">
        <v>42</v>
      </c>
      <c r="F121" s="55" t="s">
        <v>38</v>
      </c>
      <c r="G121" s="55" t="s">
        <v>112</v>
      </c>
      <c r="H121" s="55" t="s">
        <v>40</v>
      </c>
      <c r="I121" s="67">
        <f t="shared" si="19"/>
        <v>300</v>
      </c>
      <c r="J121" s="67">
        <f t="shared" si="16"/>
        <v>0</v>
      </c>
      <c r="K121" s="22">
        <f t="shared" si="19"/>
        <v>300</v>
      </c>
      <c r="L121" s="22">
        <f t="shared" si="19"/>
        <v>300</v>
      </c>
      <c r="M121" s="67">
        <f t="shared" si="13"/>
        <v>0</v>
      </c>
      <c r="N121" s="22">
        <f t="shared" si="19"/>
        <v>300</v>
      </c>
    </row>
    <row r="122" spans="1:14" ht="38.25" x14ac:dyDescent="0.25">
      <c r="A122" s="27" t="s">
        <v>147</v>
      </c>
      <c r="B122" s="55" t="s">
        <v>43</v>
      </c>
      <c r="C122" s="55" t="s">
        <v>165</v>
      </c>
      <c r="D122" s="55" t="s">
        <v>203</v>
      </c>
      <c r="E122" s="55" t="s">
        <v>42</v>
      </c>
      <c r="F122" s="55" t="s">
        <v>38</v>
      </c>
      <c r="G122" s="55" t="s">
        <v>122</v>
      </c>
      <c r="H122" s="7" t="s">
        <v>51</v>
      </c>
      <c r="I122" s="67">
        <f t="shared" si="19"/>
        <v>300</v>
      </c>
      <c r="J122" s="67">
        <f t="shared" si="16"/>
        <v>0</v>
      </c>
      <c r="K122" s="22">
        <f t="shared" si="19"/>
        <v>300</v>
      </c>
      <c r="L122" s="22">
        <f t="shared" si="19"/>
        <v>300</v>
      </c>
      <c r="M122" s="67">
        <f t="shared" si="13"/>
        <v>0</v>
      </c>
      <c r="N122" s="22">
        <f t="shared" si="19"/>
        <v>300</v>
      </c>
    </row>
    <row r="123" spans="1:14" ht="38.25" x14ac:dyDescent="0.25">
      <c r="A123" s="14" t="s">
        <v>103</v>
      </c>
      <c r="B123" s="55" t="s">
        <v>43</v>
      </c>
      <c r="C123" s="55" t="s">
        <v>165</v>
      </c>
      <c r="D123" s="55" t="s">
        <v>203</v>
      </c>
      <c r="E123" s="55" t="s">
        <v>42</v>
      </c>
      <c r="F123" s="55" t="s">
        <v>38</v>
      </c>
      <c r="G123" s="55" t="s">
        <v>122</v>
      </c>
      <c r="H123" s="7" t="s">
        <v>52</v>
      </c>
      <c r="I123" s="67">
        <v>300</v>
      </c>
      <c r="J123" s="67">
        <f t="shared" si="16"/>
        <v>0</v>
      </c>
      <c r="K123" s="22">
        <v>300</v>
      </c>
      <c r="L123" s="22">
        <v>300</v>
      </c>
      <c r="M123" s="67">
        <f t="shared" si="13"/>
        <v>0</v>
      </c>
      <c r="N123" s="22">
        <v>300</v>
      </c>
    </row>
    <row r="124" spans="1:14" s="136" customFormat="1" x14ac:dyDescent="0.25">
      <c r="A124" s="82" t="s">
        <v>26</v>
      </c>
      <c r="B124" s="24" t="s">
        <v>47</v>
      </c>
      <c r="C124" s="24" t="s">
        <v>39</v>
      </c>
      <c r="D124" s="24" t="s">
        <v>39</v>
      </c>
      <c r="E124" s="24" t="s">
        <v>42</v>
      </c>
      <c r="F124" s="24" t="s">
        <v>39</v>
      </c>
      <c r="G124" s="24" t="s">
        <v>112</v>
      </c>
      <c r="H124" s="24" t="s">
        <v>40</v>
      </c>
      <c r="I124" s="65">
        <f>I125+I137+I166</f>
        <v>14154.3</v>
      </c>
      <c r="J124" s="65">
        <f t="shared" si="16"/>
        <v>20728.900000000005</v>
      </c>
      <c r="K124" s="78">
        <f>K125+K137+K166</f>
        <v>34883.200000000004</v>
      </c>
      <c r="L124" s="78">
        <f>L125+L137+L166</f>
        <v>14575</v>
      </c>
      <c r="M124" s="65">
        <f t="shared" si="13"/>
        <v>2500</v>
      </c>
      <c r="N124" s="78">
        <f>N125+N137+N166</f>
        <v>17075</v>
      </c>
    </row>
    <row r="125" spans="1:14" s="136" customFormat="1" x14ac:dyDescent="0.25">
      <c r="A125" s="82" t="s">
        <v>27</v>
      </c>
      <c r="B125" s="88" t="s">
        <v>47</v>
      </c>
      <c r="C125" s="88" t="s">
        <v>38</v>
      </c>
      <c r="D125" s="88" t="s">
        <v>39</v>
      </c>
      <c r="E125" s="88" t="s">
        <v>42</v>
      </c>
      <c r="F125" s="88" t="s">
        <v>39</v>
      </c>
      <c r="G125" s="88" t="s">
        <v>112</v>
      </c>
      <c r="H125" s="88" t="s">
        <v>40</v>
      </c>
      <c r="I125" s="65">
        <f>I126</f>
        <v>1619.9</v>
      </c>
      <c r="J125" s="65">
        <f t="shared" si="16"/>
        <v>0</v>
      </c>
      <c r="K125" s="78">
        <f>K126</f>
        <v>1619.9</v>
      </c>
      <c r="L125" s="78">
        <f>L126</f>
        <v>1664.5</v>
      </c>
      <c r="M125" s="65">
        <f t="shared" si="13"/>
        <v>0</v>
      </c>
      <c r="N125" s="78">
        <f>N126</f>
        <v>1664.5</v>
      </c>
    </row>
    <row r="126" spans="1:14" ht="51.75" x14ac:dyDescent="0.25">
      <c r="A126" s="16" t="s">
        <v>204</v>
      </c>
      <c r="B126" s="19" t="s">
        <v>47</v>
      </c>
      <c r="C126" s="19" t="s">
        <v>38</v>
      </c>
      <c r="D126" s="19" t="s">
        <v>205</v>
      </c>
      <c r="E126" s="19" t="s">
        <v>42</v>
      </c>
      <c r="F126" s="19" t="s">
        <v>39</v>
      </c>
      <c r="G126" s="19" t="s">
        <v>112</v>
      </c>
      <c r="H126" s="19" t="s">
        <v>40</v>
      </c>
      <c r="I126" s="68">
        <f>I127+I132</f>
        <v>1619.9</v>
      </c>
      <c r="J126" s="67">
        <f t="shared" si="16"/>
        <v>0</v>
      </c>
      <c r="K126" s="22">
        <f>K127+K132</f>
        <v>1619.9</v>
      </c>
      <c r="L126" s="22">
        <f>L127+L132</f>
        <v>1664.5</v>
      </c>
      <c r="M126" s="67">
        <f t="shared" si="13"/>
        <v>0</v>
      </c>
      <c r="N126" s="22">
        <f>N127+N132</f>
        <v>1664.5</v>
      </c>
    </row>
    <row r="127" spans="1:14" ht="39" x14ac:dyDescent="0.25">
      <c r="A127" s="16" t="s">
        <v>54</v>
      </c>
      <c r="B127" s="19" t="s">
        <v>47</v>
      </c>
      <c r="C127" s="19" t="s">
        <v>38</v>
      </c>
      <c r="D127" s="19" t="s">
        <v>205</v>
      </c>
      <c r="E127" s="19" t="s">
        <v>50</v>
      </c>
      <c r="F127" s="19" t="s">
        <v>39</v>
      </c>
      <c r="G127" s="19" t="s">
        <v>112</v>
      </c>
      <c r="H127" s="19" t="s">
        <v>40</v>
      </c>
      <c r="I127" s="68">
        <f t="shared" ref="I127:N129" si="20">I128</f>
        <v>413</v>
      </c>
      <c r="J127" s="67">
        <f t="shared" si="16"/>
        <v>0</v>
      </c>
      <c r="K127" s="22">
        <f t="shared" si="20"/>
        <v>413</v>
      </c>
      <c r="L127" s="22">
        <f t="shared" si="20"/>
        <v>432.5</v>
      </c>
      <c r="M127" s="67">
        <f t="shared" si="13"/>
        <v>0</v>
      </c>
      <c r="N127" s="22">
        <f t="shared" si="20"/>
        <v>432.5</v>
      </c>
    </row>
    <row r="128" spans="1:14" ht="38.25" x14ac:dyDescent="0.25">
      <c r="A128" s="17" t="s">
        <v>138</v>
      </c>
      <c r="B128" s="19" t="s">
        <v>47</v>
      </c>
      <c r="C128" s="19" t="s">
        <v>38</v>
      </c>
      <c r="D128" s="19" t="s">
        <v>205</v>
      </c>
      <c r="E128" s="19" t="s">
        <v>50</v>
      </c>
      <c r="F128" s="19" t="s">
        <v>38</v>
      </c>
      <c r="G128" s="19" t="s">
        <v>112</v>
      </c>
      <c r="H128" s="19" t="s">
        <v>40</v>
      </c>
      <c r="I128" s="68">
        <f t="shared" si="20"/>
        <v>413</v>
      </c>
      <c r="J128" s="67">
        <f t="shared" si="16"/>
        <v>0</v>
      </c>
      <c r="K128" s="22">
        <f t="shared" si="20"/>
        <v>413</v>
      </c>
      <c r="L128" s="22">
        <f t="shared" si="20"/>
        <v>432.5</v>
      </c>
      <c r="M128" s="67">
        <f t="shared" si="13"/>
        <v>0</v>
      </c>
      <c r="N128" s="22">
        <f t="shared" si="20"/>
        <v>432.5</v>
      </c>
    </row>
    <row r="129" spans="1:14" ht="38.25" x14ac:dyDescent="0.25">
      <c r="A129" s="17" t="s">
        <v>168</v>
      </c>
      <c r="B129" s="19" t="s">
        <v>47</v>
      </c>
      <c r="C129" s="19" t="s">
        <v>38</v>
      </c>
      <c r="D129" s="19" t="s">
        <v>205</v>
      </c>
      <c r="E129" s="19" t="s">
        <v>50</v>
      </c>
      <c r="F129" s="19" t="s">
        <v>38</v>
      </c>
      <c r="G129" s="19" t="s">
        <v>122</v>
      </c>
      <c r="H129" s="19" t="s">
        <v>40</v>
      </c>
      <c r="I129" s="68">
        <f t="shared" si="20"/>
        <v>413</v>
      </c>
      <c r="J129" s="67">
        <f t="shared" si="16"/>
        <v>0</v>
      </c>
      <c r="K129" s="22">
        <f t="shared" si="20"/>
        <v>413</v>
      </c>
      <c r="L129" s="22">
        <f t="shared" si="20"/>
        <v>432.5</v>
      </c>
      <c r="M129" s="67">
        <f t="shared" si="13"/>
        <v>0</v>
      </c>
      <c r="N129" s="22">
        <f t="shared" si="20"/>
        <v>432.5</v>
      </c>
    </row>
    <row r="130" spans="1:14" ht="38.25" x14ac:dyDescent="0.25">
      <c r="A130" s="27" t="s">
        <v>147</v>
      </c>
      <c r="B130" s="19" t="s">
        <v>47</v>
      </c>
      <c r="C130" s="19" t="s">
        <v>38</v>
      </c>
      <c r="D130" s="19" t="s">
        <v>205</v>
      </c>
      <c r="E130" s="19" t="s">
        <v>50</v>
      </c>
      <c r="F130" s="19" t="s">
        <v>38</v>
      </c>
      <c r="G130" s="19" t="s">
        <v>122</v>
      </c>
      <c r="H130" s="19" t="s">
        <v>51</v>
      </c>
      <c r="I130" s="68">
        <f>I131</f>
        <v>413</v>
      </c>
      <c r="J130" s="67">
        <f t="shared" si="16"/>
        <v>0</v>
      </c>
      <c r="K130" s="22">
        <f>K131</f>
        <v>413</v>
      </c>
      <c r="L130" s="22">
        <f>L131</f>
        <v>432.5</v>
      </c>
      <c r="M130" s="67">
        <f t="shared" si="13"/>
        <v>0</v>
      </c>
      <c r="N130" s="22">
        <f>N131</f>
        <v>432.5</v>
      </c>
    </row>
    <row r="131" spans="1:14" ht="38.25" x14ac:dyDescent="0.25">
      <c r="A131" s="14" t="s">
        <v>103</v>
      </c>
      <c r="B131" s="19" t="s">
        <v>47</v>
      </c>
      <c r="C131" s="19" t="s">
        <v>38</v>
      </c>
      <c r="D131" s="19" t="s">
        <v>205</v>
      </c>
      <c r="E131" s="19" t="s">
        <v>50</v>
      </c>
      <c r="F131" s="19" t="s">
        <v>38</v>
      </c>
      <c r="G131" s="19" t="s">
        <v>122</v>
      </c>
      <c r="H131" s="19" t="s">
        <v>52</v>
      </c>
      <c r="I131" s="68">
        <v>413</v>
      </c>
      <c r="J131" s="67">
        <f t="shared" si="16"/>
        <v>0</v>
      </c>
      <c r="K131" s="22">
        <v>413</v>
      </c>
      <c r="L131" s="22">
        <v>432.5</v>
      </c>
      <c r="M131" s="67">
        <f t="shared" si="13"/>
        <v>0</v>
      </c>
      <c r="N131" s="22">
        <v>432.5</v>
      </c>
    </row>
    <row r="132" spans="1:14" ht="25.5" x14ac:dyDescent="0.25">
      <c r="A132" s="14" t="s">
        <v>169</v>
      </c>
      <c r="B132" s="54" t="s">
        <v>47</v>
      </c>
      <c r="C132" s="54" t="s">
        <v>38</v>
      </c>
      <c r="D132" s="54" t="s">
        <v>205</v>
      </c>
      <c r="E132" s="47" t="s">
        <v>53</v>
      </c>
      <c r="F132" s="47" t="s">
        <v>39</v>
      </c>
      <c r="G132" s="47" t="s">
        <v>112</v>
      </c>
      <c r="H132" s="54" t="s">
        <v>40</v>
      </c>
      <c r="I132" s="68">
        <f t="shared" ref="I132:N134" si="21">I133</f>
        <v>1206.9000000000001</v>
      </c>
      <c r="J132" s="67">
        <f t="shared" si="16"/>
        <v>0</v>
      </c>
      <c r="K132" s="22">
        <f t="shared" si="21"/>
        <v>1206.9000000000001</v>
      </c>
      <c r="L132" s="22">
        <f t="shared" si="21"/>
        <v>1232</v>
      </c>
      <c r="M132" s="67">
        <f t="shared" si="13"/>
        <v>0</v>
      </c>
      <c r="N132" s="22">
        <f t="shared" si="21"/>
        <v>1232</v>
      </c>
    </row>
    <row r="133" spans="1:14" ht="38.25" x14ac:dyDescent="0.25">
      <c r="A133" s="14" t="s">
        <v>208</v>
      </c>
      <c r="B133" s="54" t="s">
        <v>47</v>
      </c>
      <c r="C133" s="54" t="s">
        <v>38</v>
      </c>
      <c r="D133" s="54" t="s">
        <v>205</v>
      </c>
      <c r="E133" s="47" t="s">
        <v>53</v>
      </c>
      <c r="F133" s="47" t="s">
        <v>38</v>
      </c>
      <c r="G133" s="47" t="s">
        <v>112</v>
      </c>
      <c r="H133" s="54" t="s">
        <v>40</v>
      </c>
      <c r="I133" s="68">
        <f t="shared" si="21"/>
        <v>1206.9000000000001</v>
      </c>
      <c r="J133" s="67">
        <f t="shared" si="16"/>
        <v>0</v>
      </c>
      <c r="K133" s="22">
        <f t="shared" si="21"/>
        <v>1206.9000000000001</v>
      </c>
      <c r="L133" s="22">
        <f t="shared" si="21"/>
        <v>1232</v>
      </c>
      <c r="M133" s="67">
        <f t="shared" si="13"/>
        <v>0</v>
      </c>
      <c r="N133" s="22">
        <f t="shared" si="21"/>
        <v>1232</v>
      </c>
    </row>
    <row r="134" spans="1:14" ht="38.25" x14ac:dyDescent="0.25">
      <c r="A134" s="14" t="s">
        <v>168</v>
      </c>
      <c r="B134" s="54" t="s">
        <v>47</v>
      </c>
      <c r="C134" s="54" t="s">
        <v>38</v>
      </c>
      <c r="D134" s="54" t="s">
        <v>205</v>
      </c>
      <c r="E134" s="47" t="s">
        <v>53</v>
      </c>
      <c r="F134" s="47" t="s">
        <v>38</v>
      </c>
      <c r="G134" s="47" t="s">
        <v>122</v>
      </c>
      <c r="H134" s="54" t="s">
        <v>40</v>
      </c>
      <c r="I134" s="68">
        <f t="shared" si="21"/>
        <v>1206.9000000000001</v>
      </c>
      <c r="J134" s="67">
        <f t="shared" si="16"/>
        <v>0</v>
      </c>
      <c r="K134" s="22">
        <f t="shared" si="21"/>
        <v>1206.9000000000001</v>
      </c>
      <c r="L134" s="22">
        <f t="shared" si="21"/>
        <v>1232</v>
      </c>
      <c r="M134" s="67">
        <f t="shared" si="13"/>
        <v>0</v>
      </c>
      <c r="N134" s="22">
        <f t="shared" si="21"/>
        <v>1232</v>
      </c>
    </row>
    <row r="135" spans="1:14" ht="38.25" x14ac:dyDescent="0.25">
      <c r="A135" s="27" t="s">
        <v>147</v>
      </c>
      <c r="B135" s="54" t="s">
        <v>47</v>
      </c>
      <c r="C135" s="54" t="s">
        <v>38</v>
      </c>
      <c r="D135" s="54" t="s">
        <v>205</v>
      </c>
      <c r="E135" s="47" t="s">
        <v>53</v>
      </c>
      <c r="F135" s="47" t="s">
        <v>38</v>
      </c>
      <c r="G135" s="47" t="s">
        <v>122</v>
      </c>
      <c r="H135" s="54" t="s">
        <v>51</v>
      </c>
      <c r="I135" s="68">
        <f>I136</f>
        <v>1206.9000000000001</v>
      </c>
      <c r="J135" s="67">
        <f t="shared" si="16"/>
        <v>0</v>
      </c>
      <c r="K135" s="22">
        <f>K136</f>
        <v>1206.9000000000001</v>
      </c>
      <c r="L135" s="22">
        <f>L136</f>
        <v>1232</v>
      </c>
      <c r="M135" s="67">
        <f t="shared" si="13"/>
        <v>0</v>
      </c>
      <c r="N135" s="22">
        <f>N136</f>
        <v>1232</v>
      </c>
    </row>
    <row r="136" spans="1:14" ht="38.25" x14ac:dyDescent="0.25">
      <c r="A136" s="14" t="s">
        <v>103</v>
      </c>
      <c r="B136" s="54" t="s">
        <v>47</v>
      </c>
      <c r="C136" s="54" t="s">
        <v>38</v>
      </c>
      <c r="D136" s="54" t="s">
        <v>205</v>
      </c>
      <c r="E136" s="47" t="s">
        <v>53</v>
      </c>
      <c r="F136" s="47" t="s">
        <v>38</v>
      </c>
      <c r="G136" s="47" t="s">
        <v>122</v>
      </c>
      <c r="H136" s="54" t="s">
        <v>52</v>
      </c>
      <c r="I136" s="68">
        <v>1206.9000000000001</v>
      </c>
      <c r="J136" s="67">
        <f t="shared" si="16"/>
        <v>0</v>
      </c>
      <c r="K136" s="22">
        <v>1206.9000000000001</v>
      </c>
      <c r="L136" s="22">
        <v>1232</v>
      </c>
      <c r="M136" s="67">
        <f t="shared" si="13"/>
        <v>0</v>
      </c>
      <c r="N136" s="22">
        <v>1232</v>
      </c>
    </row>
    <row r="137" spans="1:14" s="136" customFormat="1" x14ac:dyDescent="0.25">
      <c r="A137" s="87" t="s">
        <v>29</v>
      </c>
      <c r="B137" s="24" t="s">
        <v>47</v>
      </c>
      <c r="C137" s="24" t="s">
        <v>41</v>
      </c>
      <c r="D137" s="24" t="s">
        <v>39</v>
      </c>
      <c r="E137" s="24" t="s">
        <v>42</v>
      </c>
      <c r="F137" s="24" t="s">
        <v>39</v>
      </c>
      <c r="G137" s="24" t="s">
        <v>112</v>
      </c>
      <c r="H137" s="24" t="s">
        <v>40</v>
      </c>
      <c r="I137" s="65">
        <f>I138</f>
        <v>10960</v>
      </c>
      <c r="J137" s="65">
        <f t="shared" si="16"/>
        <v>20728.900000000001</v>
      </c>
      <c r="K137" s="78">
        <f>K138</f>
        <v>31688.9</v>
      </c>
      <c r="L137" s="78">
        <f>L138</f>
        <v>11305.2</v>
      </c>
      <c r="M137" s="65">
        <f t="shared" si="13"/>
        <v>2500</v>
      </c>
      <c r="N137" s="78">
        <f>N138</f>
        <v>13805.2</v>
      </c>
    </row>
    <row r="138" spans="1:14" ht="51" x14ac:dyDescent="0.25">
      <c r="A138" s="6" t="s">
        <v>204</v>
      </c>
      <c r="B138" s="19" t="s">
        <v>47</v>
      </c>
      <c r="C138" s="19" t="s">
        <v>41</v>
      </c>
      <c r="D138" s="19" t="s">
        <v>205</v>
      </c>
      <c r="E138" s="19" t="s">
        <v>42</v>
      </c>
      <c r="F138" s="19" t="s">
        <v>39</v>
      </c>
      <c r="G138" s="19" t="s">
        <v>112</v>
      </c>
      <c r="H138" s="19" t="s">
        <v>40</v>
      </c>
      <c r="I138" s="68">
        <f>I139+I156+I161</f>
        <v>10960</v>
      </c>
      <c r="J138" s="67">
        <f t="shared" si="16"/>
        <v>20728.900000000001</v>
      </c>
      <c r="K138" s="22">
        <f>K139+K156+K161</f>
        <v>31688.9</v>
      </c>
      <c r="L138" s="22">
        <f>L139+L156+L161</f>
        <v>11305.2</v>
      </c>
      <c r="M138" s="67">
        <f t="shared" si="13"/>
        <v>2500</v>
      </c>
      <c r="N138" s="22">
        <f>N139+N156+N161</f>
        <v>13805.2</v>
      </c>
    </row>
    <row r="139" spans="1:14" ht="38.25" x14ac:dyDescent="0.25">
      <c r="A139" s="6" t="s">
        <v>102</v>
      </c>
      <c r="B139" s="19" t="s">
        <v>47</v>
      </c>
      <c r="C139" s="19" t="s">
        <v>41</v>
      </c>
      <c r="D139" s="19" t="s">
        <v>205</v>
      </c>
      <c r="E139" s="19" t="s">
        <v>44</v>
      </c>
      <c r="F139" s="19" t="s">
        <v>39</v>
      </c>
      <c r="G139" s="19" t="s">
        <v>112</v>
      </c>
      <c r="H139" s="19" t="s">
        <v>40</v>
      </c>
      <c r="I139" s="68">
        <f>I140</f>
        <v>4997.2000000000007</v>
      </c>
      <c r="J139" s="67">
        <f t="shared" si="16"/>
        <v>20292.8</v>
      </c>
      <c r="K139" s="22">
        <f>K140</f>
        <v>25290</v>
      </c>
      <c r="L139" s="22">
        <f t="shared" ref="L139:N139" si="22">L140</f>
        <v>200</v>
      </c>
      <c r="M139" s="67">
        <f t="shared" si="13"/>
        <v>2500</v>
      </c>
      <c r="N139" s="22">
        <f t="shared" si="22"/>
        <v>2700</v>
      </c>
    </row>
    <row r="140" spans="1:14" ht="38.25" x14ac:dyDescent="0.25">
      <c r="A140" s="6" t="s">
        <v>140</v>
      </c>
      <c r="B140" s="19" t="s">
        <v>47</v>
      </c>
      <c r="C140" s="19" t="s">
        <v>41</v>
      </c>
      <c r="D140" s="19" t="s">
        <v>205</v>
      </c>
      <c r="E140" s="19" t="s">
        <v>44</v>
      </c>
      <c r="F140" s="19" t="s">
        <v>38</v>
      </c>
      <c r="G140" s="19" t="s">
        <v>112</v>
      </c>
      <c r="H140" s="19" t="s">
        <v>40</v>
      </c>
      <c r="I140" s="68">
        <f>I141+I147+I150+I153</f>
        <v>4997.2000000000007</v>
      </c>
      <c r="J140" s="67">
        <f t="shared" si="16"/>
        <v>20292.8</v>
      </c>
      <c r="K140" s="22">
        <f>K141+K144+K147+K150+K153</f>
        <v>25290</v>
      </c>
      <c r="L140" s="22">
        <f>L153</f>
        <v>200</v>
      </c>
      <c r="M140" s="67">
        <f t="shared" si="13"/>
        <v>2500</v>
      </c>
      <c r="N140" s="22">
        <f>N144+N153</f>
        <v>2700</v>
      </c>
    </row>
    <row r="141" spans="1:14" ht="63.75" x14ac:dyDescent="0.25">
      <c r="A141" s="6" t="s">
        <v>354</v>
      </c>
      <c r="B141" s="19" t="s">
        <v>47</v>
      </c>
      <c r="C141" s="19" t="s">
        <v>41</v>
      </c>
      <c r="D141" s="19" t="s">
        <v>205</v>
      </c>
      <c r="E141" s="19" t="s">
        <v>44</v>
      </c>
      <c r="F141" s="19" t="s">
        <v>38</v>
      </c>
      <c r="G141" s="47" t="s">
        <v>351</v>
      </c>
      <c r="H141" s="19" t="s">
        <v>40</v>
      </c>
      <c r="I141" s="68">
        <f>I142</f>
        <v>0</v>
      </c>
      <c r="J141" s="67">
        <f t="shared" si="16"/>
        <v>10036</v>
      </c>
      <c r="K141" s="22">
        <f>K142</f>
        <v>10036</v>
      </c>
      <c r="L141" s="22">
        <f>L142</f>
        <v>0</v>
      </c>
      <c r="M141" s="67">
        <f t="shared" si="13"/>
        <v>0</v>
      </c>
      <c r="N141" s="22">
        <f>N142</f>
        <v>0</v>
      </c>
    </row>
    <row r="142" spans="1:14" ht="38.25" x14ac:dyDescent="0.25">
      <c r="A142" s="6" t="s">
        <v>147</v>
      </c>
      <c r="B142" s="19" t="s">
        <v>47</v>
      </c>
      <c r="C142" s="19" t="s">
        <v>41</v>
      </c>
      <c r="D142" s="19" t="s">
        <v>205</v>
      </c>
      <c r="E142" s="19" t="s">
        <v>44</v>
      </c>
      <c r="F142" s="19" t="s">
        <v>38</v>
      </c>
      <c r="G142" s="47" t="s">
        <v>351</v>
      </c>
      <c r="H142" s="19" t="s">
        <v>51</v>
      </c>
      <c r="I142" s="68">
        <f>I143</f>
        <v>0</v>
      </c>
      <c r="J142" s="67">
        <f t="shared" si="16"/>
        <v>10036</v>
      </c>
      <c r="K142" s="22">
        <f>K143</f>
        <v>10036</v>
      </c>
      <c r="L142" s="22">
        <f>L143</f>
        <v>0</v>
      </c>
      <c r="M142" s="67">
        <f t="shared" si="13"/>
        <v>0</v>
      </c>
      <c r="N142" s="22">
        <f>N143</f>
        <v>0</v>
      </c>
    </row>
    <row r="143" spans="1:14" ht="38.25" x14ac:dyDescent="0.25">
      <c r="A143" s="6" t="s">
        <v>103</v>
      </c>
      <c r="B143" s="19" t="s">
        <v>47</v>
      </c>
      <c r="C143" s="19" t="s">
        <v>41</v>
      </c>
      <c r="D143" s="19" t="s">
        <v>205</v>
      </c>
      <c r="E143" s="19" t="s">
        <v>44</v>
      </c>
      <c r="F143" s="19" t="s">
        <v>38</v>
      </c>
      <c r="G143" s="47" t="s">
        <v>351</v>
      </c>
      <c r="H143" s="19" t="s">
        <v>52</v>
      </c>
      <c r="I143" s="68">
        <v>0</v>
      </c>
      <c r="J143" s="67">
        <f t="shared" si="16"/>
        <v>10036</v>
      </c>
      <c r="K143" s="22">
        <v>10036</v>
      </c>
      <c r="L143" s="22">
        <v>0</v>
      </c>
      <c r="M143" s="67">
        <f t="shared" si="13"/>
        <v>0</v>
      </c>
      <c r="N143" s="22">
        <v>0</v>
      </c>
    </row>
    <row r="144" spans="1:14" ht="51" x14ac:dyDescent="0.25">
      <c r="A144" s="6" t="s">
        <v>356</v>
      </c>
      <c r="B144" s="19" t="s">
        <v>47</v>
      </c>
      <c r="C144" s="19" t="s">
        <v>41</v>
      </c>
      <c r="D144" s="19" t="s">
        <v>205</v>
      </c>
      <c r="E144" s="19" t="s">
        <v>44</v>
      </c>
      <c r="F144" s="19" t="s">
        <v>38</v>
      </c>
      <c r="G144" s="47" t="s">
        <v>352</v>
      </c>
      <c r="H144" s="19" t="s">
        <v>40</v>
      </c>
      <c r="I144" s="68">
        <f>I145</f>
        <v>0</v>
      </c>
      <c r="J144" s="67">
        <f t="shared" si="16"/>
        <v>15054</v>
      </c>
      <c r="K144" s="22">
        <f>K145</f>
        <v>15054</v>
      </c>
      <c r="L144" s="22">
        <f>L145</f>
        <v>0</v>
      </c>
      <c r="M144" s="67">
        <f t="shared" si="13"/>
        <v>2500</v>
      </c>
      <c r="N144" s="22">
        <f>N145</f>
        <v>2500</v>
      </c>
    </row>
    <row r="145" spans="1:14" ht="38.25" x14ac:dyDescent="0.25">
      <c r="A145" s="6" t="s">
        <v>147</v>
      </c>
      <c r="B145" s="19" t="s">
        <v>47</v>
      </c>
      <c r="C145" s="19" t="s">
        <v>41</v>
      </c>
      <c r="D145" s="19" t="s">
        <v>205</v>
      </c>
      <c r="E145" s="19" t="s">
        <v>44</v>
      </c>
      <c r="F145" s="19" t="s">
        <v>38</v>
      </c>
      <c r="G145" s="47" t="s">
        <v>352</v>
      </c>
      <c r="H145" s="19" t="s">
        <v>51</v>
      </c>
      <c r="I145" s="68">
        <f>I146</f>
        <v>0</v>
      </c>
      <c r="J145" s="67">
        <f t="shared" si="16"/>
        <v>15054</v>
      </c>
      <c r="K145" s="22">
        <f>K146</f>
        <v>15054</v>
      </c>
      <c r="L145" s="22">
        <f>L146</f>
        <v>0</v>
      </c>
      <c r="M145" s="67">
        <f t="shared" si="13"/>
        <v>2500</v>
      </c>
      <c r="N145" s="22">
        <f>N146</f>
        <v>2500</v>
      </c>
    </row>
    <row r="146" spans="1:14" ht="38.25" x14ac:dyDescent="0.25">
      <c r="A146" s="6" t="s">
        <v>103</v>
      </c>
      <c r="B146" s="19" t="s">
        <v>47</v>
      </c>
      <c r="C146" s="19" t="s">
        <v>41</v>
      </c>
      <c r="D146" s="19" t="s">
        <v>205</v>
      </c>
      <c r="E146" s="19" t="s">
        <v>44</v>
      </c>
      <c r="F146" s="19" t="s">
        <v>38</v>
      </c>
      <c r="G146" s="47" t="s">
        <v>352</v>
      </c>
      <c r="H146" s="19" t="s">
        <v>52</v>
      </c>
      <c r="I146" s="68">
        <v>0</v>
      </c>
      <c r="J146" s="67">
        <f t="shared" si="16"/>
        <v>15054</v>
      </c>
      <c r="K146" s="22">
        <v>15054</v>
      </c>
      <c r="L146" s="22">
        <v>0</v>
      </c>
      <c r="M146" s="67">
        <f t="shared" si="13"/>
        <v>2500</v>
      </c>
      <c r="N146" s="22">
        <v>2500</v>
      </c>
    </row>
    <row r="147" spans="1:14" ht="76.5" x14ac:dyDescent="0.25">
      <c r="A147" s="6" t="s">
        <v>260</v>
      </c>
      <c r="B147" s="19" t="s">
        <v>47</v>
      </c>
      <c r="C147" s="19" t="s">
        <v>41</v>
      </c>
      <c r="D147" s="19" t="s">
        <v>205</v>
      </c>
      <c r="E147" s="19" t="s">
        <v>44</v>
      </c>
      <c r="F147" s="19" t="s">
        <v>38</v>
      </c>
      <c r="G147" s="47" t="s">
        <v>261</v>
      </c>
      <c r="H147" s="19" t="s">
        <v>40</v>
      </c>
      <c r="I147" s="68">
        <f>I148</f>
        <v>4361.1000000000004</v>
      </c>
      <c r="J147" s="67">
        <f t="shared" si="16"/>
        <v>-4361.1000000000004</v>
      </c>
      <c r="K147" s="22">
        <f>K148</f>
        <v>0</v>
      </c>
      <c r="L147" s="22">
        <f>L148</f>
        <v>0</v>
      </c>
      <c r="M147" s="67">
        <f t="shared" si="13"/>
        <v>0</v>
      </c>
      <c r="N147" s="22">
        <f>N148</f>
        <v>0</v>
      </c>
    </row>
    <row r="148" spans="1:14" ht="38.25" x14ac:dyDescent="0.25">
      <c r="A148" s="6" t="s">
        <v>147</v>
      </c>
      <c r="B148" s="19" t="s">
        <v>47</v>
      </c>
      <c r="C148" s="19" t="s">
        <v>41</v>
      </c>
      <c r="D148" s="19" t="s">
        <v>205</v>
      </c>
      <c r="E148" s="19" t="s">
        <v>44</v>
      </c>
      <c r="F148" s="19" t="s">
        <v>38</v>
      </c>
      <c r="G148" s="47" t="s">
        <v>261</v>
      </c>
      <c r="H148" s="19" t="s">
        <v>51</v>
      </c>
      <c r="I148" s="68">
        <f>I149</f>
        <v>4361.1000000000004</v>
      </c>
      <c r="J148" s="67">
        <f t="shared" si="16"/>
        <v>-4361.1000000000004</v>
      </c>
      <c r="K148" s="22">
        <f>K149</f>
        <v>0</v>
      </c>
      <c r="L148" s="22">
        <f>L149</f>
        <v>0</v>
      </c>
      <c r="M148" s="67">
        <f t="shared" si="13"/>
        <v>0</v>
      </c>
      <c r="N148" s="22">
        <f>N149</f>
        <v>0</v>
      </c>
    </row>
    <row r="149" spans="1:14" ht="38.25" x14ac:dyDescent="0.25">
      <c r="A149" s="6" t="s">
        <v>103</v>
      </c>
      <c r="B149" s="19" t="s">
        <v>47</v>
      </c>
      <c r="C149" s="19" t="s">
        <v>41</v>
      </c>
      <c r="D149" s="19" t="s">
        <v>205</v>
      </c>
      <c r="E149" s="19" t="s">
        <v>44</v>
      </c>
      <c r="F149" s="19" t="s">
        <v>38</v>
      </c>
      <c r="G149" s="47" t="s">
        <v>261</v>
      </c>
      <c r="H149" s="19" t="s">
        <v>52</v>
      </c>
      <c r="I149" s="68">
        <v>4361.1000000000004</v>
      </c>
      <c r="J149" s="67">
        <f t="shared" si="16"/>
        <v>-4361.1000000000004</v>
      </c>
      <c r="K149" s="22">
        <f>0</f>
        <v>0</v>
      </c>
      <c r="L149" s="22">
        <v>0</v>
      </c>
      <c r="M149" s="67">
        <f t="shared" si="13"/>
        <v>0</v>
      </c>
      <c r="N149" s="22">
        <v>0</v>
      </c>
    </row>
    <row r="150" spans="1:14" ht="89.25" x14ac:dyDescent="0.25">
      <c r="A150" s="6" t="s">
        <v>262</v>
      </c>
      <c r="B150" s="19" t="s">
        <v>47</v>
      </c>
      <c r="C150" s="19" t="s">
        <v>41</v>
      </c>
      <c r="D150" s="19" t="s">
        <v>205</v>
      </c>
      <c r="E150" s="19" t="s">
        <v>44</v>
      </c>
      <c r="F150" s="19" t="s">
        <v>38</v>
      </c>
      <c r="G150" s="47" t="s">
        <v>263</v>
      </c>
      <c r="H150" s="19" t="s">
        <v>40</v>
      </c>
      <c r="I150" s="68">
        <f>I151</f>
        <v>436.1</v>
      </c>
      <c r="J150" s="67">
        <f t="shared" si="16"/>
        <v>-436.1</v>
      </c>
      <c r="K150" s="22">
        <f>K151</f>
        <v>0</v>
      </c>
      <c r="L150" s="22">
        <f>L151</f>
        <v>0</v>
      </c>
      <c r="M150" s="67">
        <f t="shared" ref="M150:M190" si="23">N150-L150</f>
        <v>0</v>
      </c>
      <c r="N150" s="22">
        <f>N151</f>
        <v>0</v>
      </c>
    </row>
    <row r="151" spans="1:14" ht="38.25" x14ac:dyDescent="0.25">
      <c r="A151" s="6" t="s">
        <v>147</v>
      </c>
      <c r="B151" s="19" t="s">
        <v>47</v>
      </c>
      <c r="C151" s="19" t="s">
        <v>41</v>
      </c>
      <c r="D151" s="19" t="s">
        <v>205</v>
      </c>
      <c r="E151" s="19" t="s">
        <v>44</v>
      </c>
      <c r="F151" s="19" t="s">
        <v>38</v>
      </c>
      <c r="G151" s="47" t="s">
        <v>263</v>
      </c>
      <c r="H151" s="19" t="s">
        <v>51</v>
      </c>
      <c r="I151" s="68">
        <f>I152</f>
        <v>436.1</v>
      </c>
      <c r="J151" s="67">
        <f t="shared" si="16"/>
        <v>-436.1</v>
      </c>
      <c r="K151" s="22">
        <f>K152</f>
        <v>0</v>
      </c>
      <c r="L151" s="22">
        <f>L152</f>
        <v>0</v>
      </c>
      <c r="M151" s="67">
        <f t="shared" si="23"/>
        <v>0</v>
      </c>
      <c r="N151" s="22">
        <f>N152</f>
        <v>0</v>
      </c>
    </row>
    <row r="152" spans="1:14" ht="38.25" x14ac:dyDescent="0.25">
      <c r="A152" s="6" t="s">
        <v>103</v>
      </c>
      <c r="B152" s="19" t="s">
        <v>47</v>
      </c>
      <c r="C152" s="19" t="s">
        <v>41</v>
      </c>
      <c r="D152" s="19" t="s">
        <v>205</v>
      </c>
      <c r="E152" s="19" t="s">
        <v>44</v>
      </c>
      <c r="F152" s="19" t="s">
        <v>38</v>
      </c>
      <c r="G152" s="47" t="s">
        <v>263</v>
      </c>
      <c r="H152" s="19" t="s">
        <v>52</v>
      </c>
      <c r="I152" s="68">
        <v>436.1</v>
      </c>
      <c r="J152" s="67">
        <f t="shared" si="16"/>
        <v>-436.1</v>
      </c>
      <c r="K152" s="22">
        <f>0</f>
        <v>0</v>
      </c>
      <c r="L152" s="22">
        <v>0</v>
      </c>
      <c r="M152" s="67">
        <f t="shared" si="23"/>
        <v>0</v>
      </c>
      <c r="N152" s="22">
        <v>0</v>
      </c>
    </row>
    <row r="153" spans="1:14" ht="38.25" x14ac:dyDescent="0.25">
      <c r="A153" s="14" t="s">
        <v>168</v>
      </c>
      <c r="B153" s="19" t="s">
        <v>47</v>
      </c>
      <c r="C153" s="19" t="s">
        <v>41</v>
      </c>
      <c r="D153" s="19" t="s">
        <v>205</v>
      </c>
      <c r="E153" s="19" t="s">
        <v>44</v>
      </c>
      <c r="F153" s="19" t="s">
        <v>38</v>
      </c>
      <c r="G153" s="47" t="s">
        <v>122</v>
      </c>
      <c r="H153" s="19" t="s">
        <v>40</v>
      </c>
      <c r="I153" s="68">
        <f t="shared" ref="I153:N154" si="24">I154</f>
        <v>200</v>
      </c>
      <c r="J153" s="67">
        <f t="shared" ref="J153:J180" si="25">K153-I153</f>
        <v>0</v>
      </c>
      <c r="K153" s="22">
        <f t="shared" si="24"/>
        <v>200</v>
      </c>
      <c r="L153" s="22">
        <f t="shared" si="24"/>
        <v>200</v>
      </c>
      <c r="M153" s="67">
        <f t="shared" si="23"/>
        <v>0</v>
      </c>
      <c r="N153" s="22">
        <f t="shared" si="24"/>
        <v>200</v>
      </c>
    </row>
    <row r="154" spans="1:14" ht="38.25" x14ac:dyDescent="0.25">
      <c r="A154" s="27" t="s">
        <v>147</v>
      </c>
      <c r="B154" s="19" t="s">
        <v>47</v>
      </c>
      <c r="C154" s="19" t="s">
        <v>41</v>
      </c>
      <c r="D154" s="19" t="s">
        <v>205</v>
      </c>
      <c r="E154" s="19" t="s">
        <v>44</v>
      </c>
      <c r="F154" s="19" t="s">
        <v>38</v>
      </c>
      <c r="G154" s="47" t="s">
        <v>122</v>
      </c>
      <c r="H154" s="19" t="s">
        <v>51</v>
      </c>
      <c r="I154" s="68">
        <f t="shared" si="24"/>
        <v>200</v>
      </c>
      <c r="J154" s="67">
        <f t="shared" si="25"/>
        <v>0</v>
      </c>
      <c r="K154" s="22">
        <f t="shared" si="24"/>
        <v>200</v>
      </c>
      <c r="L154" s="22">
        <f t="shared" si="24"/>
        <v>200</v>
      </c>
      <c r="M154" s="67">
        <f t="shared" si="23"/>
        <v>0</v>
      </c>
      <c r="N154" s="22">
        <f t="shared" si="24"/>
        <v>200</v>
      </c>
    </row>
    <row r="155" spans="1:14" ht="38.25" x14ac:dyDescent="0.25">
      <c r="A155" s="14" t="s">
        <v>103</v>
      </c>
      <c r="B155" s="19" t="s">
        <v>47</v>
      </c>
      <c r="C155" s="19" t="s">
        <v>41</v>
      </c>
      <c r="D155" s="19" t="s">
        <v>205</v>
      </c>
      <c r="E155" s="19" t="s">
        <v>44</v>
      </c>
      <c r="F155" s="19" t="s">
        <v>38</v>
      </c>
      <c r="G155" s="47" t="s">
        <v>122</v>
      </c>
      <c r="H155" s="19" t="s">
        <v>52</v>
      </c>
      <c r="I155" s="68">
        <v>200</v>
      </c>
      <c r="J155" s="67">
        <f t="shared" si="25"/>
        <v>0</v>
      </c>
      <c r="K155" s="22">
        <v>200</v>
      </c>
      <c r="L155" s="22">
        <v>200</v>
      </c>
      <c r="M155" s="67">
        <f t="shared" si="23"/>
        <v>0</v>
      </c>
      <c r="N155" s="22">
        <v>200</v>
      </c>
    </row>
    <row r="156" spans="1:14" ht="39" x14ac:dyDescent="0.25">
      <c r="A156" s="16" t="s">
        <v>28</v>
      </c>
      <c r="B156" s="64" t="s">
        <v>47</v>
      </c>
      <c r="C156" s="64" t="s">
        <v>41</v>
      </c>
      <c r="D156" s="64" t="s">
        <v>205</v>
      </c>
      <c r="E156" s="64" t="s">
        <v>58</v>
      </c>
      <c r="F156" s="64" t="s">
        <v>39</v>
      </c>
      <c r="G156" s="64" t="s">
        <v>112</v>
      </c>
      <c r="H156" s="47" t="s">
        <v>40</v>
      </c>
      <c r="I156" s="68">
        <f t="shared" ref="I156:N157" si="26">I157</f>
        <v>5812.8</v>
      </c>
      <c r="J156" s="67">
        <f t="shared" si="25"/>
        <v>436.10000000000036</v>
      </c>
      <c r="K156" s="22">
        <f t="shared" si="26"/>
        <v>6248.9000000000005</v>
      </c>
      <c r="L156" s="22">
        <f t="shared" si="26"/>
        <v>10955.2</v>
      </c>
      <c r="M156" s="67">
        <f t="shared" si="23"/>
        <v>0</v>
      </c>
      <c r="N156" s="22">
        <f t="shared" si="26"/>
        <v>10955.2</v>
      </c>
    </row>
    <row r="157" spans="1:14" ht="64.5" x14ac:dyDescent="0.25">
      <c r="A157" s="16" t="s">
        <v>167</v>
      </c>
      <c r="B157" s="47" t="s">
        <v>47</v>
      </c>
      <c r="C157" s="47" t="s">
        <v>41</v>
      </c>
      <c r="D157" s="47" t="s">
        <v>205</v>
      </c>
      <c r="E157" s="47" t="s">
        <v>58</v>
      </c>
      <c r="F157" s="47" t="s">
        <v>38</v>
      </c>
      <c r="G157" s="47" t="s">
        <v>112</v>
      </c>
      <c r="H157" s="47" t="s">
        <v>40</v>
      </c>
      <c r="I157" s="68">
        <f t="shared" si="26"/>
        <v>5812.8</v>
      </c>
      <c r="J157" s="67">
        <f t="shared" si="25"/>
        <v>436.10000000000036</v>
      </c>
      <c r="K157" s="22">
        <f t="shared" si="26"/>
        <v>6248.9000000000005</v>
      </c>
      <c r="L157" s="22">
        <f t="shared" si="26"/>
        <v>10955.2</v>
      </c>
      <c r="M157" s="67">
        <f t="shared" si="23"/>
        <v>0</v>
      </c>
      <c r="N157" s="22">
        <f t="shared" si="26"/>
        <v>10955.2</v>
      </c>
    </row>
    <row r="158" spans="1:14" x14ac:dyDescent="0.25">
      <c r="A158" s="16" t="s">
        <v>206</v>
      </c>
      <c r="B158" s="47" t="s">
        <v>47</v>
      </c>
      <c r="C158" s="47" t="s">
        <v>41</v>
      </c>
      <c r="D158" s="47" t="s">
        <v>205</v>
      </c>
      <c r="E158" s="47" t="s">
        <v>58</v>
      </c>
      <c r="F158" s="47" t="s">
        <v>38</v>
      </c>
      <c r="G158" s="47" t="s">
        <v>207</v>
      </c>
      <c r="H158" s="47" t="s">
        <v>40</v>
      </c>
      <c r="I158" s="68">
        <f>I159</f>
        <v>5812.8</v>
      </c>
      <c r="J158" s="67">
        <f t="shared" si="25"/>
        <v>436.10000000000036</v>
      </c>
      <c r="K158" s="22">
        <f>K159</f>
        <v>6248.9000000000005</v>
      </c>
      <c r="L158" s="22">
        <f>L159</f>
        <v>10955.2</v>
      </c>
      <c r="M158" s="67">
        <f t="shared" si="23"/>
        <v>0</v>
      </c>
      <c r="N158" s="22">
        <f>N159</f>
        <v>10955.2</v>
      </c>
    </row>
    <row r="159" spans="1:14" x14ac:dyDescent="0.25">
      <c r="A159" s="10" t="s">
        <v>13</v>
      </c>
      <c r="B159" s="19" t="s">
        <v>47</v>
      </c>
      <c r="C159" s="19" t="s">
        <v>41</v>
      </c>
      <c r="D159" s="19" t="s">
        <v>205</v>
      </c>
      <c r="E159" s="47" t="s">
        <v>58</v>
      </c>
      <c r="F159" s="47" t="s">
        <v>38</v>
      </c>
      <c r="G159" s="47" t="s">
        <v>207</v>
      </c>
      <c r="H159" s="19" t="s">
        <v>56</v>
      </c>
      <c r="I159" s="68">
        <f>I160</f>
        <v>5812.8</v>
      </c>
      <c r="J159" s="67">
        <f t="shared" si="25"/>
        <v>436.10000000000036</v>
      </c>
      <c r="K159" s="22">
        <f>K160</f>
        <v>6248.9000000000005</v>
      </c>
      <c r="L159" s="22">
        <f>L160</f>
        <v>10955.2</v>
      </c>
      <c r="M159" s="67">
        <f t="shared" si="23"/>
        <v>0</v>
      </c>
      <c r="N159" s="22">
        <f>N160</f>
        <v>10955.2</v>
      </c>
    </row>
    <row r="160" spans="1:14" ht="64.5" x14ac:dyDescent="0.25">
      <c r="A160" s="16" t="s">
        <v>153</v>
      </c>
      <c r="B160" s="19" t="s">
        <v>47</v>
      </c>
      <c r="C160" s="19" t="s">
        <v>41</v>
      </c>
      <c r="D160" s="19" t="s">
        <v>205</v>
      </c>
      <c r="E160" s="47" t="s">
        <v>58</v>
      </c>
      <c r="F160" s="47" t="s">
        <v>38</v>
      </c>
      <c r="G160" s="47" t="s">
        <v>207</v>
      </c>
      <c r="H160" s="19" t="s">
        <v>139</v>
      </c>
      <c r="I160" s="68">
        <f>12385.7-436.1-6136.8</f>
        <v>5812.8</v>
      </c>
      <c r="J160" s="67">
        <f t="shared" si="25"/>
        <v>436.10000000000036</v>
      </c>
      <c r="K160" s="22">
        <f>12385.7-436.1-6136.8+436.1</f>
        <v>6248.9000000000005</v>
      </c>
      <c r="L160" s="22">
        <v>10955.2</v>
      </c>
      <c r="M160" s="67">
        <f t="shared" si="23"/>
        <v>0</v>
      </c>
      <c r="N160" s="22">
        <v>10955.2</v>
      </c>
    </row>
    <row r="161" spans="1:14" ht="25.5" x14ac:dyDescent="0.25">
      <c r="A161" s="60" t="s">
        <v>169</v>
      </c>
      <c r="B161" s="7" t="s">
        <v>47</v>
      </c>
      <c r="C161" s="7" t="s">
        <v>41</v>
      </c>
      <c r="D161" s="54" t="s">
        <v>205</v>
      </c>
      <c r="E161" s="47" t="s">
        <v>53</v>
      </c>
      <c r="F161" s="47" t="s">
        <v>39</v>
      </c>
      <c r="G161" s="47" t="s">
        <v>112</v>
      </c>
      <c r="H161" s="7" t="s">
        <v>40</v>
      </c>
      <c r="I161" s="68">
        <f t="shared" ref="I161:N163" si="27">I162</f>
        <v>150</v>
      </c>
      <c r="J161" s="67">
        <f t="shared" si="25"/>
        <v>0</v>
      </c>
      <c r="K161" s="22">
        <f t="shared" si="27"/>
        <v>150</v>
      </c>
      <c r="L161" s="22">
        <f>L162</f>
        <v>150</v>
      </c>
      <c r="M161" s="67">
        <f t="shared" si="23"/>
        <v>0</v>
      </c>
      <c r="N161" s="22">
        <f>N162</f>
        <v>150</v>
      </c>
    </row>
    <row r="162" spans="1:14" ht="38.25" x14ac:dyDescent="0.25">
      <c r="A162" s="60" t="s">
        <v>209</v>
      </c>
      <c r="B162" s="7" t="s">
        <v>47</v>
      </c>
      <c r="C162" s="7" t="s">
        <v>41</v>
      </c>
      <c r="D162" s="54" t="s">
        <v>205</v>
      </c>
      <c r="E162" s="47" t="s">
        <v>53</v>
      </c>
      <c r="F162" s="47" t="s">
        <v>41</v>
      </c>
      <c r="G162" s="47" t="s">
        <v>112</v>
      </c>
      <c r="H162" s="7" t="s">
        <v>40</v>
      </c>
      <c r="I162" s="68">
        <f t="shared" si="27"/>
        <v>150</v>
      </c>
      <c r="J162" s="67">
        <f t="shared" si="25"/>
        <v>0</v>
      </c>
      <c r="K162" s="22">
        <f t="shared" si="27"/>
        <v>150</v>
      </c>
      <c r="L162" s="22">
        <f t="shared" si="27"/>
        <v>150</v>
      </c>
      <c r="M162" s="67">
        <f t="shared" si="23"/>
        <v>0</v>
      </c>
      <c r="N162" s="22">
        <f t="shared" si="27"/>
        <v>150</v>
      </c>
    </row>
    <row r="163" spans="1:14" ht="39" x14ac:dyDescent="0.25">
      <c r="A163" s="46" t="s">
        <v>168</v>
      </c>
      <c r="B163" s="7" t="s">
        <v>47</v>
      </c>
      <c r="C163" s="7" t="s">
        <v>41</v>
      </c>
      <c r="D163" s="54" t="s">
        <v>205</v>
      </c>
      <c r="E163" s="47" t="s">
        <v>53</v>
      </c>
      <c r="F163" s="47" t="s">
        <v>41</v>
      </c>
      <c r="G163" s="47" t="s">
        <v>122</v>
      </c>
      <c r="H163" s="7" t="s">
        <v>40</v>
      </c>
      <c r="I163" s="68">
        <f t="shared" si="27"/>
        <v>150</v>
      </c>
      <c r="J163" s="67">
        <f t="shared" si="25"/>
        <v>0</v>
      </c>
      <c r="K163" s="22">
        <f t="shared" si="27"/>
        <v>150</v>
      </c>
      <c r="L163" s="22">
        <f t="shared" si="27"/>
        <v>150</v>
      </c>
      <c r="M163" s="67">
        <f t="shared" si="23"/>
        <v>0</v>
      </c>
      <c r="N163" s="22">
        <f t="shared" si="27"/>
        <v>150</v>
      </c>
    </row>
    <row r="164" spans="1:14" ht="38.25" x14ac:dyDescent="0.25">
      <c r="A164" s="27" t="s">
        <v>147</v>
      </c>
      <c r="B164" s="47" t="s">
        <v>47</v>
      </c>
      <c r="C164" s="47" t="s">
        <v>41</v>
      </c>
      <c r="D164" s="47" t="s">
        <v>205</v>
      </c>
      <c r="E164" s="47" t="s">
        <v>53</v>
      </c>
      <c r="F164" s="47" t="s">
        <v>41</v>
      </c>
      <c r="G164" s="47" t="s">
        <v>122</v>
      </c>
      <c r="H164" s="19" t="s">
        <v>51</v>
      </c>
      <c r="I164" s="68">
        <f>I165</f>
        <v>150</v>
      </c>
      <c r="J164" s="67">
        <f t="shared" si="25"/>
        <v>0</v>
      </c>
      <c r="K164" s="22">
        <f>K165</f>
        <v>150</v>
      </c>
      <c r="L164" s="22">
        <f>L165</f>
        <v>150</v>
      </c>
      <c r="M164" s="67">
        <f t="shared" si="23"/>
        <v>0</v>
      </c>
      <c r="N164" s="22">
        <f>N165</f>
        <v>150</v>
      </c>
    </row>
    <row r="165" spans="1:14" ht="38.25" x14ac:dyDescent="0.25">
      <c r="A165" s="14" t="s">
        <v>103</v>
      </c>
      <c r="B165" s="47" t="s">
        <v>47</v>
      </c>
      <c r="C165" s="47" t="s">
        <v>41</v>
      </c>
      <c r="D165" s="47" t="s">
        <v>205</v>
      </c>
      <c r="E165" s="47" t="s">
        <v>53</v>
      </c>
      <c r="F165" s="47" t="s">
        <v>41</v>
      </c>
      <c r="G165" s="47" t="s">
        <v>122</v>
      </c>
      <c r="H165" s="19" t="s">
        <v>52</v>
      </c>
      <c r="I165" s="68">
        <v>150</v>
      </c>
      <c r="J165" s="67">
        <f t="shared" si="25"/>
        <v>0</v>
      </c>
      <c r="K165" s="22">
        <v>150</v>
      </c>
      <c r="L165" s="22">
        <v>150</v>
      </c>
      <c r="M165" s="67">
        <f t="shared" si="23"/>
        <v>0</v>
      </c>
      <c r="N165" s="22">
        <v>150</v>
      </c>
    </row>
    <row r="166" spans="1:14" s="136" customFormat="1" x14ac:dyDescent="0.25">
      <c r="A166" s="87" t="s">
        <v>30</v>
      </c>
      <c r="B166" s="24" t="s">
        <v>47</v>
      </c>
      <c r="C166" s="24" t="s">
        <v>45</v>
      </c>
      <c r="D166" s="24" t="s">
        <v>39</v>
      </c>
      <c r="E166" s="24" t="s">
        <v>42</v>
      </c>
      <c r="F166" s="24" t="s">
        <v>39</v>
      </c>
      <c r="G166" s="24" t="s">
        <v>112</v>
      </c>
      <c r="H166" s="24" t="s">
        <v>40</v>
      </c>
      <c r="I166" s="65">
        <f>I167</f>
        <v>1574.4</v>
      </c>
      <c r="J166" s="65">
        <f t="shared" si="25"/>
        <v>0</v>
      </c>
      <c r="K166" s="78">
        <f>K167</f>
        <v>1574.4</v>
      </c>
      <c r="L166" s="78">
        <f>L167</f>
        <v>1605.3</v>
      </c>
      <c r="M166" s="65">
        <f t="shared" si="23"/>
        <v>0</v>
      </c>
      <c r="N166" s="78">
        <f>N167</f>
        <v>1605.3</v>
      </c>
    </row>
    <row r="167" spans="1:14" ht="39" x14ac:dyDescent="0.25">
      <c r="A167" s="10" t="s">
        <v>212</v>
      </c>
      <c r="B167" s="55" t="s">
        <v>47</v>
      </c>
      <c r="C167" s="55" t="s">
        <v>45</v>
      </c>
      <c r="D167" s="55" t="s">
        <v>181</v>
      </c>
      <c r="E167" s="55" t="s">
        <v>42</v>
      </c>
      <c r="F167" s="55" t="s">
        <v>39</v>
      </c>
      <c r="G167" s="55" t="s">
        <v>112</v>
      </c>
      <c r="H167" s="55" t="s">
        <v>40</v>
      </c>
      <c r="I167" s="67">
        <f>I168+I172</f>
        <v>1574.4</v>
      </c>
      <c r="J167" s="67">
        <f t="shared" si="25"/>
        <v>0</v>
      </c>
      <c r="K167" s="22">
        <f>K168+K172</f>
        <v>1574.4</v>
      </c>
      <c r="L167" s="22">
        <f>L168+L172</f>
        <v>1605.3</v>
      </c>
      <c r="M167" s="67">
        <f t="shared" si="23"/>
        <v>0</v>
      </c>
      <c r="N167" s="22">
        <f>N168+N172</f>
        <v>1605.3</v>
      </c>
    </row>
    <row r="168" spans="1:14" ht="39" x14ac:dyDescent="0.25">
      <c r="A168" s="10" t="s">
        <v>182</v>
      </c>
      <c r="B168" s="55" t="s">
        <v>47</v>
      </c>
      <c r="C168" s="55" t="s">
        <v>45</v>
      </c>
      <c r="D168" s="55" t="s">
        <v>181</v>
      </c>
      <c r="E168" s="55" t="s">
        <v>42</v>
      </c>
      <c r="F168" s="55" t="s">
        <v>38</v>
      </c>
      <c r="G168" s="55" t="s">
        <v>112</v>
      </c>
      <c r="H168" s="55" t="s">
        <v>40</v>
      </c>
      <c r="I168" s="67">
        <f t="shared" ref="I168:N170" si="28">I169</f>
        <v>400</v>
      </c>
      <c r="J168" s="67">
        <f t="shared" si="25"/>
        <v>0</v>
      </c>
      <c r="K168" s="22">
        <f t="shared" si="28"/>
        <v>400</v>
      </c>
      <c r="L168" s="22">
        <f t="shared" si="28"/>
        <v>400</v>
      </c>
      <c r="M168" s="67">
        <f t="shared" si="23"/>
        <v>0</v>
      </c>
      <c r="N168" s="22">
        <f t="shared" si="28"/>
        <v>400</v>
      </c>
    </row>
    <row r="169" spans="1:14" ht="39" x14ac:dyDescent="0.25">
      <c r="A169" s="46" t="s">
        <v>168</v>
      </c>
      <c r="B169" s="55" t="s">
        <v>47</v>
      </c>
      <c r="C169" s="55" t="s">
        <v>45</v>
      </c>
      <c r="D169" s="55" t="s">
        <v>181</v>
      </c>
      <c r="E169" s="55" t="s">
        <v>42</v>
      </c>
      <c r="F169" s="55" t="s">
        <v>38</v>
      </c>
      <c r="G169" s="55" t="s">
        <v>122</v>
      </c>
      <c r="H169" s="55" t="s">
        <v>40</v>
      </c>
      <c r="I169" s="67">
        <f t="shared" si="28"/>
        <v>400</v>
      </c>
      <c r="J169" s="67">
        <f t="shared" si="25"/>
        <v>0</v>
      </c>
      <c r="K169" s="22">
        <f t="shared" si="28"/>
        <v>400</v>
      </c>
      <c r="L169" s="22">
        <f t="shared" si="28"/>
        <v>400</v>
      </c>
      <c r="M169" s="67">
        <f t="shared" si="23"/>
        <v>0</v>
      </c>
      <c r="N169" s="22">
        <f t="shared" si="28"/>
        <v>400</v>
      </c>
    </row>
    <row r="170" spans="1:14" ht="39" x14ac:dyDescent="0.25">
      <c r="A170" s="10" t="s">
        <v>147</v>
      </c>
      <c r="B170" s="55" t="s">
        <v>47</v>
      </c>
      <c r="C170" s="55" t="s">
        <v>45</v>
      </c>
      <c r="D170" s="55" t="s">
        <v>181</v>
      </c>
      <c r="E170" s="55" t="s">
        <v>42</v>
      </c>
      <c r="F170" s="55" t="s">
        <v>38</v>
      </c>
      <c r="G170" s="55" t="s">
        <v>122</v>
      </c>
      <c r="H170" s="7" t="s">
        <v>51</v>
      </c>
      <c r="I170" s="67">
        <f t="shared" si="28"/>
        <v>400</v>
      </c>
      <c r="J170" s="67">
        <f t="shared" si="25"/>
        <v>0</v>
      </c>
      <c r="K170" s="22">
        <f t="shared" si="28"/>
        <v>400</v>
      </c>
      <c r="L170" s="22">
        <f t="shared" si="28"/>
        <v>400</v>
      </c>
      <c r="M170" s="67">
        <f t="shared" si="23"/>
        <v>0</v>
      </c>
      <c r="N170" s="22">
        <f t="shared" si="28"/>
        <v>400</v>
      </c>
    </row>
    <row r="171" spans="1:14" ht="39" x14ac:dyDescent="0.25">
      <c r="A171" s="10" t="s">
        <v>103</v>
      </c>
      <c r="B171" s="55" t="s">
        <v>47</v>
      </c>
      <c r="C171" s="55" t="s">
        <v>45</v>
      </c>
      <c r="D171" s="55" t="s">
        <v>181</v>
      </c>
      <c r="E171" s="55" t="s">
        <v>42</v>
      </c>
      <c r="F171" s="55" t="s">
        <v>38</v>
      </c>
      <c r="G171" s="55" t="s">
        <v>122</v>
      </c>
      <c r="H171" s="7" t="s">
        <v>52</v>
      </c>
      <c r="I171" s="67">
        <v>400</v>
      </c>
      <c r="J171" s="67">
        <f t="shared" si="25"/>
        <v>0</v>
      </c>
      <c r="K171" s="22">
        <v>400</v>
      </c>
      <c r="L171" s="22">
        <v>400</v>
      </c>
      <c r="M171" s="67">
        <f t="shared" si="23"/>
        <v>0</v>
      </c>
      <c r="N171" s="22">
        <v>400</v>
      </c>
    </row>
    <row r="172" spans="1:14" ht="39" x14ac:dyDescent="0.25">
      <c r="A172" s="10" t="s">
        <v>183</v>
      </c>
      <c r="B172" s="55" t="s">
        <v>47</v>
      </c>
      <c r="C172" s="55" t="s">
        <v>45</v>
      </c>
      <c r="D172" s="55" t="s">
        <v>181</v>
      </c>
      <c r="E172" s="55" t="s">
        <v>42</v>
      </c>
      <c r="F172" s="55" t="s">
        <v>41</v>
      </c>
      <c r="G172" s="55" t="s">
        <v>112</v>
      </c>
      <c r="H172" s="55" t="s">
        <v>40</v>
      </c>
      <c r="I172" s="67">
        <f t="shared" ref="I172:N173" si="29">I173</f>
        <v>1174.4000000000001</v>
      </c>
      <c r="J172" s="67">
        <f t="shared" si="25"/>
        <v>0</v>
      </c>
      <c r="K172" s="22">
        <f t="shared" si="29"/>
        <v>1174.4000000000001</v>
      </c>
      <c r="L172" s="22">
        <f t="shared" si="29"/>
        <v>1205.3</v>
      </c>
      <c r="M172" s="67">
        <f t="shared" si="23"/>
        <v>0</v>
      </c>
      <c r="N172" s="22">
        <f t="shared" si="29"/>
        <v>1205.3</v>
      </c>
    </row>
    <row r="173" spans="1:14" ht="39" x14ac:dyDescent="0.25">
      <c r="A173" s="46" t="s">
        <v>168</v>
      </c>
      <c r="B173" s="55" t="s">
        <v>47</v>
      </c>
      <c r="C173" s="55" t="s">
        <v>45</v>
      </c>
      <c r="D173" s="55" t="s">
        <v>181</v>
      </c>
      <c r="E173" s="55" t="s">
        <v>42</v>
      </c>
      <c r="F173" s="55" t="s">
        <v>41</v>
      </c>
      <c r="G173" s="55" t="s">
        <v>122</v>
      </c>
      <c r="H173" s="55" t="s">
        <v>40</v>
      </c>
      <c r="I173" s="67">
        <f t="shared" si="29"/>
        <v>1174.4000000000001</v>
      </c>
      <c r="J173" s="67">
        <f t="shared" si="25"/>
        <v>0</v>
      </c>
      <c r="K173" s="22">
        <f t="shared" si="29"/>
        <v>1174.4000000000001</v>
      </c>
      <c r="L173" s="22">
        <f t="shared" si="29"/>
        <v>1205.3</v>
      </c>
      <c r="M173" s="67">
        <f t="shared" si="23"/>
        <v>0</v>
      </c>
      <c r="N173" s="22">
        <f t="shared" si="29"/>
        <v>1205.3</v>
      </c>
    </row>
    <row r="174" spans="1:14" ht="39" x14ac:dyDescent="0.25">
      <c r="A174" s="10" t="s">
        <v>147</v>
      </c>
      <c r="B174" s="55" t="s">
        <v>47</v>
      </c>
      <c r="C174" s="55" t="s">
        <v>45</v>
      </c>
      <c r="D174" s="55" t="s">
        <v>181</v>
      </c>
      <c r="E174" s="55" t="s">
        <v>42</v>
      </c>
      <c r="F174" s="55" t="s">
        <v>41</v>
      </c>
      <c r="G174" s="55" t="s">
        <v>122</v>
      </c>
      <c r="H174" s="55" t="s">
        <v>51</v>
      </c>
      <c r="I174" s="67">
        <f>I175</f>
        <v>1174.4000000000001</v>
      </c>
      <c r="J174" s="67">
        <f t="shared" si="25"/>
        <v>0</v>
      </c>
      <c r="K174" s="22">
        <f>K175</f>
        <v>1174.4000000000001</v>
      </c>
      <c r="L174" s="22">
        <f>L175</f>
        <v>1205.3</v>
      </c>
      <c r="M174" s="67">
        <f t="shared" si="23"/>
        <v>0</v>
      </c>
      <c r="N174" s="22">
        <f>N175</f>
        <v>1205.3</v>
      </c>
    </row>
    <row r="175" spans="1:14" ht="39" x14ac:dyDescent="0.25">
      <c r="A175" s="10" t="s">
        <v>103</v>
      </c>
      <c r="B175" s="55" t="s">
        <v>47</v>
      </c>
      <c r="C175" s="55" t="s">
        <v>45</v>
      </c>
      <c r="D175" s="55" t="s">
        <v>181</v>
      </c>
      <c r="E175" s="55" t="s">
        <v>42</v>
      </c>
      <c r="F175" s="55" t="s">
        <v>41</v>
      </c>
      <c r="G175" s="55" t="s">
        <v>122</v>
      </c>
      <c r="H175" s="55" t="s">
        <v>52</v>
      </c>
      <c r="I175" s="67">
        <v>1174.4000000000001</v>
      </c>
      <c r="J175" s="67">
        <f t="shared" si="25"/>
        <v>0</v>
      </c>
      <c r="K175" s="22">
        <v>1174.4000000000001</v>
      </c>
      <c r="L175" s="22">
        <v>1205.3</v>
      </c>
      <c r="M175" s="67">
        <f t="shared" si="23"/>
        <v>0</v>
      </c>
      <c r="N175" s="22">
        <v>1205.3</v>
      </c>
    </row>
    <row r="176" spans="1:14" s="136" customFormat="1" x14ac:dyDescent="0.25">
      <c r="A176" s="56" t="s">
        <v>170</v>
      </c>
      <c r="B176" s="58" t="s">
        <v>48</v>
      </c>
      <c r="C176" s="58" t="s">
        <v>39</v>
      </c>
      <c r="D176" s="58" t="s">
        <v>39</v>
      </c>
      <c r="E176" s="58" t="s">
        <v>42</v>
      </c>
      <c r="F176" s="58" t="s">
        <v>39</v>
      </c>
      <c r="G176" s="58" t="s">
        <v>112</v>
      </c>
      <c r="H176" s="58" t="s">
        <v>40</v>
      </c>
      <c r="I176" s="65">
        <f t="shared" ref="I176:N180" si="30">I177</f>
        <v>301</v>
      </c>
      <c r="J176" s="65">
        <f t="shared" si="25"/>
        <v>0</v>
      </c>
      <c r="K176" s="78">
        <f t="shared" si="30"/>
        <v>301</v>
      </c>
      <c r="L176" s="78">
        <f t="shared" si="30"/>
        <v>416</v>
      </c>
      <c r="M176" s="65">
        <f t="shared" si="23"/>
        <v>0</v>
      </c>
      <c r="N176" s="78">
        <f t="shared" si="30"/>
        <v>416</v>
      </c>
    </row>
    <row r="177" spans="1:14" s="136" customFormat="1" x14ac:dyDescent="0.25">
      <c r="A177" s="56" t="s">
        <v>171</v>
      </c>
      <c r="B177" s="58" t="s">
        <v>48</v>
      </c>
      <c r="C177" s="58" t="s">
        <v>38</v>
      </c>
      <c r="D177" s="58" t="s">
        <v>39</v>
      </c>
      <c r="E177" s="58" t="s">
        <v>42</v>
      </c>
      <c r="F177" s="58" t="s">
        <v>39</v>
      </c>
      <c r="G177" s="58" t="s">
        <v>112</v>
      </c>
      <c r="H177" s="58" t="s">
        <v>40</v>
      </c>
      <c r="I177" s="65">
        <f t="shared" si="30"/>
        <v>301</v>
      </c>
      <c r="J177" s="65">
        <f t="shared" si="25"/>
        <v>0</v>
      </c>
      <c r="K177" s="78">
        <f t="shared" si="30"/>
        <v>301</v>
      </c>
      <c r="L177" s="78">
        <f t="shared" si="30"/>
        <v>416</v>
      </c>
      <c r="M177" s="65">
        <f t="shared" si="23"/>
        <v>0</v>
      </c>
      <c r="N177" s="78">
        <f t="shared" si="30"/>
        <v>416</v>
      </c>
    </row>
    <row r="178" spans="1:14" ht="39" x14ac:dyDescent="0.25">
      <c r="A178" s="10" t="s">
        <v>210</v>
      </c>
      <c r="B178" s="55" t="s">
        <v>48</v>
      </c>
      <c r="C178" s="55" t="s">
        <v>38</v>
      </c>
      <c r="D178" s="55" t="s">
        <v>211</v>
      </c>
      <c r="E178" s="55" t="s">
        <v>42</v>
      </c>
      <c r="F178" s="55" t="s">
        <v>39</v>
      </c>
      <c r="G178" s="55" t="s">
        <v>112</v>
      </c>
      <c r="H178" s="55" t="s">
        <v>40</v>
      </c>
      <c r="I178" s="67">
        <f>I179</f>
        <v>301</v>
      </c>
      <c r="J178" s="67">
        <f t="shared" si="25"/>
        <v>0</v>
      </c>
      <c r="K178" s="22">
        <f>K179</f>
        <v>301</v>
      </c>
      <c r="L178" s="22">
        <f>L179</f>
        <v>416</v>
      </c>
      <c r="M178" s="67">
        <f t="shared" si="23"/>
        <v>0</v>
      </c>
      <c r="N178" s="22">
        <f>N179</f>
        <v>416</v>
      </c>
    </row>
    <row r="179" spans="1:14" ht="64.5" x14ac:dyDescent="0.25">
      <c r="A179" s="10" t="s">
        <v>172</v>
      </c>
      <c r="B179" s="55" t="s">
        <v>48</v>
      </c>
      <c r="C179" s="55" t="s">
        <v>38</v>
      </c>
      <c r="D179" s="55" t="s">
        <v>211</v>
      </c>
      <c r="E179" s="55" t="s">
        <v>42</v>
      </c>
      <c r="F179" s="55" t="s">
        <v>38</v>
      </c>
      <c r="G179" s="55" t="s">
        <v>112</v>
      </c>
      <c r="H179" s="55" t="s">
        <v>40</v>
      </c>
      <c r="I179" s="67">
        <f t="shared" si="30"/>
        <v>301</v>
      </c>
      <c r="J179" s="67">
        <f t="shared" si="25"/>
        <v>0</v>
      </c>
      <c r="K179" s="22">
        <f t="shared" si="30"/>
        <v>301</v>
      </c>
      <c r="L179" s="22">
        <f t="shared" si="30"/>
        <v>416</v>
      </c>
      <c r="M179" s="67">
        <f t="shared" si="23"/>
        <v>0</v>
      </c>
      <c r="N179" s="22">
        <f t="shared" si="30"/>
        <v>416</v>
      </c>
    </row>
    <row r="180" spans="1:14" ht="26.25" x14ac:dyDescent="0.25">
      <c r="A180" s="10" t="s">
        <v>173</v>
      </c>
      <c r="B180" s="55" t="s">
        <v>48</v>
      </c>
      <c r="C180" s="55" t="s">
        <v>38</v>
      </c>
      <c r="D180" s="55" t="s">
        <v>211</v>
      </c>
      <c r="E180" s="55" t="s">
        <v>42</v>
      </c>
      <c r="F180" s="55" t="s">
        <v>38</v>
      </c>
      <c r="G180" s="55" t="s">
        <v>129</v>
      </c>
      <c r="H180" s="55" t="s">
        <v>40</v>
      </c>
      <c r="I180" s="67">
        <f t="shared" si="30"/>
        <v>301</v>
      </c>
      <c r="J180" s="67">
        <f t="shared" si="25"/>
        <v>0</v>
      </c>
      <c r="K180" s="22">
        <f t="shared" si="30"/>
        <v>301</v>
      </c>
      <c r="L180" s="22">
        <f t="shared" si="30"/>
        <v>416</v>
      </c>
      <c r="M180" s="67">
        <f t="shared" si="23"/>
        <v>0</v>
      </c>
      <c r="N180" s="22">
        <f t="shared" si="30"/>
        <v>416</v>
      </c>
    </row>
    <row r="181" spans="1:14" ht="39" x14ac:dyDescent="0.25">
      <c r="A181" s="10" t="s">
        <v>147</v>
      </c>
      <c r="B181" s="55" t="s">
        <v>48</v>
      </c>
      <c r="C181" s="55" t="s">
        <v>38</v>
      </c>
      <c r="D181" s="55" t="s">
        <v>211</v>
      </c>
      <c r="E181" s="55" t="s">
        <v>42</v>
      </c>
      <c r="F181" s="55" t="s">
        <v>38</v>
      </c>
      <c r="G181" s="55" t="s">
        <v>129</v>
      </c>
      <c r="H181" s="55" t="s">
        <v>51</v>
      </c>
      <c r="I181" s="67">
        <f>I182</f>
        <v>301</v>
      </c>
      <c r="J181" s="67">
        <f t="shared" ref="J181:J190" si="31">K181-I181</f>
        <v>0</v>
      </c>
      <c r="K181" s="22">
        <f>K182</f>
        <v>301</v>
      </c>
      <c r="L181" s="22">
        <f>L182</f>
        <v>416</v>
      </c>
      <c r="M181" s="67">
        <f t="shared" si="23"/>
        <v>0</v>
      </c>
      <c r="N181" s="22">
        <f>N182</f>
        <v>416</v>
      </c>
    </row>
    <row r="182" spans="1:14" ht="39" x14ac:dyDescent="0.25">
      <c r="A182" s="46" t="s">
        <v>103</v>
      </c>
      <c r="B182" s="55" t="s">
        <v>48</v>
      </c>
      <c r="C182" s="55" t="s">
        <v>38</v>
      </c>
      <c r="D182" s="55" t="s">
        <v>211</v>
      </c>
      <c r="E182" s="55" t="s">
        <v>42</v>
      </c>
      <c r="F182" s="55" t="s">
        <v>38</v>
      </c>
      <c r="G182" s="55" t="s">
        <v>129</v>
      </c>
      <c r="H182" s="55" t="s">
        <v>52</v>
      </c>
      <c r="I182" s="67">
        <v>301</v>
      </c>
      <c r="J182" s="67">
        <f t="shared" si="31"/>
        <v>0</v>
      </c>
      <c r="K182" s="22">
        <v>301</v>
      </c>
      <c r="L182" s="22">
        <v>416</v>
      </c>
      <c r="M182" s="67">
        <f t="shared" si="23"/>
        <v>0</v>
      </c>
      <c r="N182" s="22">
        <v>416</v>
      </c>
    </row>
    <row r="183" spans="1:14" s="136" customFormat="1" x14ac:dyDescent="0.25">
      <c r="A183" s="82" t="s">
        <v>31</v>
      </c>
      <c r="B183" s="24" t="s">
        <v>123</v>
      </c>
      <c r="C183" s="24" t="s">
        <v>39</v>
      </c>
      <c r="D183" s="24" t="s">
        <v>39</v>
      </c>
      <c r="E183" s="24" t="s">
        <v>42</v>
      </c>
      <c r="F183" s="24" t="s">
        <v>39</v>
      </c>
      <c r="G183" s="24" t="s">
        <v>112</v>
      </c>
      <c r="H183" s="24" t="s">
        <v>40</v>
      </c>
      <c r="I183" s="65">
        <f t="shared" ref="I183:N187" si="32">I184</f>
        <v>300</v>
      </c>
      <c r="J183" s="65">
        <f t="shared" si="31"/>
        <v>0</v>
      </c>
      <c r="K183" s="78">
        <f t="shared" si="32"/>
        <v>300</v>
      </c>
      <c r="L183" s="78">
        <f t="shared" si="32"/>
        <v>300</v>
      </c>
      <c r="M183" s="65">
        <f t="shared" si="23"/>
        <v>0</v>
      </c>
      <c r="N183" s="78">
        <f t="shared" si="32"/>
        <v>300</v>
      </c>
    </row>
    <row r="184" spans="1:14" s="136" customFormat="1" x14ac:dyDescent="0.25">
      <c r="A184" s="56" t="s">
        <v>32</v>
      </c>
      <c r="B184" s="24" t="s">
        <v>123</v>
      </c>
      <c r="C184" s="24" t="s">
        <v>38</v>
      </c>
      <c r="D184" s="24" t="s">
        <v>39</v>
      </c>
      <c r="E184" s="24" t="s">
        <v>42</v>
      </c>
      <c r="F184" s="24" t="s">
        <v>39</v>
      </c>
      <c r="G184" s="24" t="s">
        <v>112</v>
      </c>
      <c r="H184" s="24" t="s">
        <v>40</v>
      </c>
      <c r="I184" s="65">
        <f t="shared" si="32"/>
        <v>300</v>
      </c>
      <c r="J184" s="65">
        <f t="shared" si="31"/>
        <v>0</v>
      </c>
      <c r="K184" s="78">
        <f t="shared" si="32"/>
        <v>300</v>
      </c>
      <c r="L184" s="78">
        <f t="shared" si="32"/>
        <v>300</v>
      </c>
      <c r="M184" s="65">
        <f t="shared" si="23"/>
        <v>0</v>
      </c>
      <c r="N184" s="78">
        <f t="shared" si="32"/>
        <v>300</v>
      </c>
    </row>
    <row r="185" spans="1:14" ht="51.75" x14ac:dyDescent="0.25">
      <c r="A185" s="28" t="s">
        <v>184</v>
      </c>
      <c r="B185" s="7" t="s">
        <v>123</v>
      </c>
      <c r="C185" s="7" t="s">
        <v>38</v>
      </c>
      <c r="D185" s="7" t="s">
        <v>185</v>
      </c>
      <c r="E185" s="7" t="s">
        <v>42</v>
      </c>
      <c r="F185" s="7" t="s">
        <v>39</v>
      </c>
      <c r="G185" s="7" t="s">
        <v>112</v>
      </c>
      <c r="H185" s="7" t="s">
        <v>40</v>
      </c>
      <c r="I185" s="67">
        <f t="shared" si="32"/>
        <v>300</v>
      </c>
      <c r="J185" s="67">
        <f t="shared" si="31"/>
        <v>0</v>
      </c>
      <c r="K185" s="22">
        <f t="shared" si="32"/>
        <v>300</v>
      </c>
      <c r="L185" s="22">
        <f t="shared" si="32"/>
        <v>300</v>
      </c>
      <c r="M185" s="67">
        <f t="shared" si="23"/>
        <v>0</v>
      </c>
      <c r="N185" s="22">
        <f t="shared" si="32"/>
        <v>300</v>
      </c>
    </row>
    <row r="186" spans="1:14" ht="51.75" x14ac:dyDescent="0.25">
      <c r="A186" s="16" t="s">
        <v>160</v>
      </c>
      <c r="B186" s="7" t="s">
        <v>123</v>
      </c>
      <c r="C186" s="7" t="s">
        <v>38</v>
      </c>
      <c r="D186" s="7" t="s">
        <v>185</v>
      </c>
      <c r="E186" s="7" t="s">
        <v>42</v>
      </c>
      <c r="F186" s="7" t="s">
        <v>45</v>
      </c>
      <c r="G186" s="7" t="s">
        <v>112</v>
      </c>
      <c r="H186" s="7" t="s">
        <v>40</v>
      </c>
      <c r="I186" s="67">
        <f t="shared" si="32"/>
        <v>300</v>
      </c>
      <c r="J186" s="67">
        <f t="shared" si="31"/>
        <v>0</v>
      </c>
      <c r="K186" s="22">
        <f t="shared" si="32"/>
        <v>300</v>
      </c>
      <c r="L186" s="22">
        <f t="shared" si="32"/>
        <v>300</v>
      </c>
      <c r="M186" s="67">
        <f t="shared" si="23"/>
        <v>0</v>
      </c>
      <c r="N186" s="22">
        <f t="shared" si="32"/>
        <v>300</v>
      </c>
    </row>
    <row r="187" spans="1:14" ht="26.25" x14ac:dyDescent="0.25">
      <c r="A187" s="10" t="s">
        <v>247</v>
      </c>
      <c r="B187" s="7" t="s">
        <v>123</v>
      </c>
      <c r="C187" s="7" t="s">
        <v>38</v>
      </c>
      <c r="D187" s="7" t="s">
        <v>185</v>
      </c>
      <c r="E187" s="7" t="s">
        <v>42</v>
      </c>
      <c r="F187" s="7" t="s">
        <v>45</v>
      </c>
      <c r="G187" s="7" t="s">
        <v>246</v>
      </c>
      <c r="H187" s="7" t="s">
        <v>40</v>
      </c>
      <c r="I187" s="67">
        <f t="shared" si="32"/>
        <v>300</v>
      </c>
      <c r="J187" s="67">
        <f t="shared" si="31"/>
        <v>0</v>
      </c>
      <c r="K187" s="22">
        <f t="shared" si="32"/>
        <v>300</v>
      </c>
      <c r="L187" s="22">
        <f t="shared" si="32"/>
        <v>300</v>
      </c>
      <c r="M187" s="67">
        <f t="shared" si="23"/>
        <v>0</v>
      </c>
      <c r="N187" s="22">
        <f t="shared" si="32"/>
        <v>300</v>
      </c>
    </row>
    <row r="188" spans="1:14" ht="26.25" x14ac:dyDescent="0.25">
      <c r="A188" s="10" t="s">
        <v>33</v>
      </c>
      <c r="B188" s="7" t="s">
        <v>123</v>
      </c>
      <c r="C188" s="7" t="s">
        <v>38</v>
      </c>
      <c r="D188" s="7" t="s">
        <v>185</v>
      </c>
      <c r="E188" s="7" t="s">
        <v>42</v>
      </c>
      <c r="F188" s="7" t="s">
        <v>45</v>
      </c>
      <c r="G188" s="7" t="s">
        <v>246</v>
      </c>
      <c r="H188" s="7" t="s">
        <v>149</v>
      </c>
      <c r="I188" s="67">
        <f>I189</f>
        <v>300</v>
      </c>
      <c r="J188" s="67">
        <f t="shared" si="31"/>
        <v>0</v>
      </c>
      <c r="K188" s="22">
        <f>K189</f>
        <v>300</v>
      </c>
      <c r="L188" s="22">
        <f>L189</f>
        <v>300</v>
      </c>
      <c r="M188" s="67">
        <f t="shared" si="23"/>
        <v>0</v>
      </c>
      <c r="N188" s="22">
        <f>N189</f>
        <v>300</v>
      </c>
    </row>
    <row r="189" spans="1:14" ht="26.25" x14ac:dyDescent="0.25">
      <c r="A189" s="10" t="s">
        <v>216</v>
      </c>
      <c r="B189" s="7" t="s">
        <v>123</v>
      </c>
      <c r="C189" s="7" t="s">
        <v>38</v>
      </c>
      <c r="D189" s="7" t="s">
        <v>185</v>
      </c>
      <c r="E189" s="7" t="s">
        <v>42</v>
      </c>
      <c r="F189" s="7" t="s">
        <v>45</v>
      </c>
      <c r="G189" s="7" t="s">
        <v>246</v>
      </c>
      <c r="H189" s="7" t="s">
        <v>215</v>
      </c>
      <c r="I189" s="67">
        <v>300</v>
      </c>
      <c r="J189" s="67">
        <f t="shared" si="31"/>
        <v>0</v>
      </c>
      <c r="K189" s="22">
        <v>300</v>
      </c>
      <c r="L189" s="22">
        <v>300</v>
      </c>
      <c r="M189" s="67">
        <f t="shared" si="23"/>
        <v>0</v>
      </c>
      <c r="N189" s="22">
        <v>300</v>
      </c>
    </row>
    <row r="190" spans="1:14" s="138" customFormat="1" x14ac:dyDescent="0.25">
      <c r="A190" s="15" t="s">
        <v>35</v>
      </c>
      <c r="B190" s="123"/>
      <c r="C190" s="123"/>
      <c r="D190" s="9"/>
      <c r="E190" s="9"/>
      <c r="F190" s="9"/>
      <c r="G190" s="9"/>
      <c r="H190" s="123"/>
      <c r="I190" s="65">
        <f>I10+I55+I61+I85+I124+I183+I176</f>
        <v>76401.100000000006</v>
      </c>
      <c r="J190" s="65">
        <f t="shared" si="31"/>
        <v>20728.899999999994</v>
      </c>
      <c r="K190" s="148">
        <f>K10+K55+K61+K85+K124+K183+K176</f>
        <v>97130</v>
      </c>
      <c r="L190" s="78">
        <f>L10+L55+L61+L85+L124+L183+L176</f>
        <v>72827.799999999988</v>
      </c>
      <c r="M190" s="65">
        <f t="shared" si="23"/>
        <v>2500</v>
      </c>
      <c r="N190" s="78">
        <f>N10+N55+N61+N85+N124+N183+N176</f>
        <v>75327.799999999988</v>
      </c>
    </row>
  </sheetData>
  <mergeCells count="16">
    <mergeCell ref="L7:L8"/>
    <mergeCell ref="J2:N3"/>
    <mergeCell ref="A4:N4"/>
    <mergeCell ref="A6:N6"/>
    <mergeCell ref="J1:N1"/>
    <mergeCell ref="J7:J8"/>
    <mergeCell ref="K7:K8"/>
    <mergeCell ref="M7:M8"/>
    <mergeCell ref="N7:N8"/>
    <mergeCell ref="A2:A3"/>
    <mergeCell ref="A7:A8"/>
    <mergeCell ref="B7:B8"/>
    <mergeCell ref="C7:C8"/>
    <mergeCell ref="D7:G7"/>
    <mergeCell ref="H7:H8"/>
    <mergeCell ref="I7:I8"/>
  </mergeCells>
  <pageMargins left="0.25" right="0.25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4"/>
  <sheetViews>
    <sheetView zoomScale="120" zoomScaleNormal="120" workbookViewId="0">
      <selection activeCell="E1" sqref="E1:I1"/>
    </sheetView>
  </sheetViews>
  <sheetFormatPr defaultRowHeight="15" x14ac:dyDescent="0.25"/>
  <cols>
    <col min="1" max="1" width="60.140625" style="71" customWidth="1"/>
    <col min="2" max="2" width="5" style="71" bestFit="1" customWidth="1"/>
    <col min="3" max="3" width="4.42578125" style="71" bestFit="1" customWidth="1"/>
    <col min="4" max="4" width="5.140625" style="71" customWidth="1"/>
    <col min="5" max="5" width="7.42578125" style="71" customWidth="1"/>
    <col min="6" max="6" width="6.5703125" style="71" customWidth="1"/>
    <col min="7" max="7" width="12.7109375" style="71" customWidth="1"/>
    <col min="8" max="8" width="9.85546875" style="79" bestFit="1" customWidth="1"/>
    <col min="9" max="9" width="14.28515625" style="71" customWidth="1"/>
    <col min="10" max="16384" width="9.140625" style="71"/>
  </cols>
  <sheetData>
    <row r="1" spans="1:9" ht="45.75" customHeight="1" x14ac:dyDescent="0.25">
      <c r="E1" s="217" t="s">
        <v>391</v>
      </c>
      <c r="F1" s="217"/>
      <c r="G1" s="217"/>
      <c r="H1" s="217"/>
      <c r="I1" s="217"/>
    </row>
    <row r="2" spans="1:9" ht="64.5" customHeight="1" x14ac:dyDescent="0.25">
      <c r="A2" s="73"/>
      <c r="B2" s="217"/>
      <c r="C2" s="243"/>
      <c r="D2" s="243"/>
      <c r="E2" s="217" t="s">
        <v>249</v>
      </c>
      <c r="F2" s="217"/>
      <c r="G2" s="217"/>
      <c r="H2" s="217"/>
      <c r="I2" s="217"/>
    </row>
    <row r="3" spans="1:9" ht="66.75" customHeight="1" x14ac:dyDescent="0.25">
      <c r="A3" s="238" t="s">
        <v>236</v>
      </c>
      <c r="B3" s="238"/>
      <c r="C3" s="238"/>
      <c r="D3" s="238"/>
      <c r="E3" s="238"/>
      <c r="F3" s="238"/>
      <c r="G3" s="238"/>
      <c r="H3" s="238"/>
      <c r="I3" s="238"/>
    </row>
    <row r="4" spans="1:9" x14ac:dyDescent="0.25">
      <c r="A4" s="239" t="s">
        <v>0</v>
      </c>
      <c r="B4" s="239"/>
      <c r="C4" s="239"/>
      <c r="D4" s="239"/>
      <c r="E4" s="239"/>
      <c r="F4" s="239"/>
      <c r="G4" s="239"/>
      <c r="H4" s="239"/>
      <c r="I4" s="239"/>
    </row>
    <row r="5" spans="1:9" ht="18" customHeight="1" x14ac:dyDescent="0.25">
      <c r="A5" s="228" t="s">
        <v>2</v>
      </c>
      <c r="B5" s="232" t="s">
        <v>5</v>
      </c>
      <c r="C5" s="232"/>
      <c r="D5" s="232"/>
      <c r="E5" s="232"/>
      <c r="F5" s="233" t="s">
        <v>6</v>
      </c>
      <c r="G5" s="241" t="s">
        <v>239</v>
      </c>
      <c r="H5" s="237" t="s">
        <v>252</v>
      </c>
      <c r="I5" s="237" t="s">
        <v>368</v>
      </c>
    </row>
    <row r="6" spans="1:9" ht="23.25" customHeight="1" x14ac:dyDescent="0.25">
      <c r="A6" s="228"/>
      <c r="B6" s="124" t="s">
        <v>7</v>
      </c>
      <c r="C6" s="124" t="s">
        <v>8</v>
      </c>
      <c r="D6" s="124" t="s">
        <v>145</v>
      </c>
      <c r="E6" s="124" t="s">
        <v>9</v>
      </c>
      <c r="F6" s="240"/>
      <c r="G6" s="242"/>
      <c r="H6" s="237"/>
      <c r="I6" s="237"/>
    </row>
    <row r="7" spans="1:9" x14ac:dyDescent="0.25">
      <c r="A7" s="125">
        <v>1</v>
      </c>
      <c r="B7" s="107" t="s">
        <v>50</v>
      </c>
      <c r="C7" s="107" t="s">
        <v>58</v>
      </c>
      <c r="D7" s="107">
        <v>4</v>
      </c>
      <c r="E7" s="107">
        <v>5</v>
      </c>
      <c r="F7" s="107">
        <v>6</v>
      </c>
      <c r="G7" s="107">
        <v>7</v>
      </c>
      <c r="H7" s="107">
        <v>8</v>
      </c>
      <c r="I7" s="107">
        <v>9</v>
      </c>
    </row>
    <row r="8" spans="1:9" s="74" customFormat="1" ht="26.25" x14ac:dyDescent="0.25">
      <c r="A8" s="11" t="s">
        <v>212</v>
      </c>
      <c r="B8" s="9" t="s">
        <v>181</v>
      </c>
      <c r="C8" s="9" t="s">
        <v>42</v>
      </c>
      <c r="D8" s="9" t="s">
        <v>39</v>
      </c>
      <c r="E8" s="9" t="s">
        <v>112</v>
      </c>
      <c r="F8" s="9" t="s">
        <v>40</v>
      </c>
      <c r="G8" s="100">
        <f>G9+G13</f>
        <v>2331.1999999999998</v>
      </c>
      <c r="H8" s="101">
        <f>I8-G8</f>
        <v>46.599999999999909</v>
      </c>
      <c r="I8" s="102">
        <f>I9+I13+I17</f>
        <v>2377.7999999999997</v>
      </c>
    </row>
    <row r="9" spans="1:9" s="75" customFormat="1" ht="26.25" x14ac:dyDescent="0.25">
      <c r="A9" s="10" t="s">
        <v>182</v>
      </c>
      <c r="B9" s="7" t="s">
        <v>181</v>
      </c>
      <c r="C9" s="7" t="s">
        <v>42</v>
      </c>
      <c r="D9" s="7" t="s">
        <v>38</v>
      </c>
      <c r="E9" s="7" t="s">
        <v>112</v>
      </c>
      <c r="F9" s="7" t="s">
        <v>40</v>
      </c>
      <c r="G9" s="103">
        <f>G10</f>
        <v>800</v>
      </c>
      <c r="H9" s="101">
        <f t="shared" ref="H9:H90" si="0">I9-G9</f>
        <v>-76</v>
      </c>
      <c r="I9" s="104">
        <f>I10</f>
        <v>724</v>
      </c>
    </row>
    <row r="10" spans="1:9" ht="26.25" x14ac:dyDescent="0.25">
      <c r="A10" s="46" t="s">
        <v>168</v>
      </c>
      <c r="B10" s="7" t="s">
        <v>181</v>
      </c>
      <c r="C10" s="7" t="s">
        <v>42</v>
      </c>
      <c r="D10" s="7" t="s">
        <v>38</v>
      </c>
      <c r="E10" s="7" t="s">
        <v>122</v>
      </c>
      <c r="F10" s="7" t="s">
        <v>40</v>
      </c>
      <c r="G10" s="103">
        <f>G11</f>
        <v>800</v>
      </c>
      <c r="H10" s="101">
        <f t="shared" si="0"/>
        <v>-76</v>
      </c>
      <c r="I10" s="104">
        <f>I11</f>
        <v>724</v>
      </c>
    </row>
    <row r="11" spans="1:9" ht="26.25" x14ac:dyDescent="0.25">
      <c r="A11" s="10" t="s">
        <v>147</v>
      </c>
      <c r="B11" s="7" t="s">
        <v>181</v>
      </c>
      <c r="C11" s="7" t="s">
        <v>42</v>
      </c>
      <c r="D11" s="7" t="s">
        <v>38</v>
      </c>
      <c r="E11" s="7" t="s">
        <v>122</v>
      </c>
      <c r="F11" s="7" t="s">
        <v>51</v>
      </c>
      <c r="G11" s="103">
        <f>G12</f>
        <v>800</v>
      </c>
      <c r="H11" s="101">
        <f t="shared" si="0"/>
        <v>-76</v>
      </c>
      <c r="I11" s="104">
        <f>I12</f>
        <v>724</v>
      </c>
    </row>
    <row r="12" spans="1:9" ht="26.25" x14ac:dyDescent="0.25">
      <c r="A12" s="10" t="s">
        <v>103</v>
      </c>
      <c r="B12" s="54" t="s">
        <v>181</v>
      </c>
      <c r="C12" s="54" t="s">
        <v>42</v>
      </c>
      <c r="D12" s="54" t="s">
        <v>38</v>
      </c>
      <c r="E12" s="54" t="s">
        <v>122</v>
      </c>
      <c r="F12" s="54" t="s">
        <v>52</v>
      </c>
      <c r="G12" s="103">
        <v>800</v>
      </c>
      <c r="H12" s="101">
        <f t="shared" si="0"/>
        <v>-76</v>
      </c>
      <c r="I12" s="104">
        <f>800-76</f>
        <v>724</v>
      </c>
    </row>
    <row r="13" spans="1:9" ht="26.25" x14ac:dyDescent="0.25">
      <c r="A13" s="10" t="s">
        <v>183</v>
      </c>
      <c r="B13" s="54" t="s">
        <v>181</v>
      </c>
      <c r="C13" s="54" t="s">
        <v>42</v>
      </c>
      <c r="D13" s="54" t="s">
        <v>41</v>
      </c>
      <c r="E13" s="54" t="s">
        <v>112</v>
      </c>
      <c r="F13" s="54" t="s">
        <v>40</v>
      </c>
      <c r="G13" s="103">
        <f t="shared" ref="G13:I14" si="1">G14</f>
        <v>1531.2</v>
      </c>
      <c r="H13" s="101">
        <f t="shared" si="0"/>
        <v>50</v>
      </c>
      <c r="I13" s="104">
        <f t="shared" si="1"/>
        <v>1581.2</v>
      </c>
    </row>
    <row r="14" spans="1:9" ht="26.25" x14ac:dyDescent="0.25">
      <c r="A14" s="46" t="s">
        <v>168</v>
      </c>
      <c r="B14" s="7" t="s">
        <v>181</v>
      </c>
      <c r="C14" s="7" t="s">
        <v>42</v>
      </c>
      <c r="D14" s="7" t="s">
        <v>41</v>
      </c>
      <c r="E14" s="7" t="s">
        <v>122</v>
      </c>
      <c r="F14" s="7" t="s">
        <v>40</v>
      </c>
      <c r="G14" s="103">
        <f t="shared" si="1"/>
        <v>1531.2</v>
      </c>
      <c r="H14" s="101">
        <f t="shared" si="0"/>
        <v>50</v>
      </c>
      <c r="I14" s="104">
        <f t="shared" si="1"/>
        <v>1581.2</v>
      </c>
    </row>
    <row r="15" spans="1:9" s="74" customFormat="1" ht="26.25" x14ac:dyDescent="0.25">
      <c r="A15" s="10" t="s">
        <v>147</v>
      </c>
      <c r="B15" s="7" t="s">
        <v>181</v>
      </c>
      <c r="C15" s="7" t="s">
        <v>42</v>
      </c>
      <c r="D15" s="7" t="s">
        <v>41</v>
      </c>
      <c r="E15" s="7" t="s">
        <v>122</v>
      </c>
      <c r="F15" s="7" t="s">
        <v>51</v>
      </c>
      <c r="G15" s="103">
        <f>G16</f>
        <v>1531.2</v>
      </c>
      <c r="H15" s="101">
        <f t="shared" si="0"/>
        <v>50</v>
      </c>
      <c r="I15" s="104">
        <f>I16</f>
        <v>1581.2</v>
      </c>
    </row>
    <row r="16" spans="1:9" s="75" customFormat="1" ht="26.25" x14ac:dyDescent="0.25">
      <c r="A16" s="10" t="s">
        <v>103</v>
      </c>
      <c r="B16" s="55" t="s">
        <v>181</v>
      </c>
      <c r="C16" s="55" t="s">
        <v>42</v>
      </c>
      <c r="D16" s="55" t="s">
        <v>41</v>
      </c>
      <c r="E16" s="55" t="s">
        <v>122</v>
      </c>
      <c r="F16" s="55" t="s">
        <v>52</v>
      </c>
      <c r="G16" s="103">
        <v>1531.2</v>
      </c>
      <c r="H16" s="101">
        <f t="shared" si="0"/>
        <v>50</v>
      </c>
      <c r="I16" s="104">
        <f>1531.2+50</f>
        <v>1581.2</v>
      </c>
    </row>
    <row r="17" spans="1:9" s="75" customFormat="1" ht="39" x14ac:dyDescent="0.25">
      <c r="A17" s="10" t="s">
        <v>346</v>
      </c>
      <c r="B17" s="55" t="s">
        <v>181</v>
      </c>
      <c r="C17" s="55" t="s">
        <v>42</v>
      </c>
      <c r="D17" s="55" t="s">
        <v>45</v>
      </c>
      <c r="E17" s="55" t="s">
        <v>112</v>
      </c>
      <c r="F17" s="55" t="s">
        <v>40</v>
      </c>
      <c r="G17" s="103">
        <f>G18</f>
        <v>0</v>
      </c>
      <c r="H17" s="101">
        <f t="shared" si="0"/>
        <v>72.599999999999994</v>
      </c>
      <c r="I17" s="104">
        <f>I18</f>
        <v>72.599999999999994</v>
      </c>
    </row>
    <row r="18" spans="1:9" s="75" customFormat="1" ht="39" x14ac:dyDescent="0.25">
      <c r="A18" s="10" t="s">
        <v>347</v>
      </c>
      <c r="B18" s="55" t="s">
        <v>181</v>
      </c>
      <c r="C18" s="55" t="s">
        <v>42</v>
      </c>
      <c r="D18" s="55" t="s">
        <v>45</v>
      </c>
      <c r="E18" s="55" t="s">
        <v>348</v>
      </c>
      <c r="F18" s="55" t="s">
        <v>40</v>
      </c>
      <c r="G18" s="103">
        <f>G19</f>
        <v>0</v>
      </c>
      <c r="H18" s="101">
        <f t="shared" si="0"/>
        <v>72.599999999999994</v>
      </c>
      <c r="I18" s="104">
        <f>I19</f>
        <v>72.599999999999994</v>
      </c>
    </row>
    <row r="19" spans="1:9" s="75" customFormat="1" x14ac:dyDescent="0.25">
      <c r="A19" s="10"/>
      <c r="B19" s="55" t="s">
        <v>181</v>
      </c>
      <c r="C19" s="55" t="s">
        <v>42</v>
      </c>
      <c r="D19" s="55" t="s">
        <v>45</v>
      </c>
      <c r="E19" s="55" t="s">
        <v>348</v>
      </c>
      <c r="F19" s="55" t="s">
        <v>40</v>
      </c>
      <c r="G19" s="103">
        <f>G20</f>
        <v>0</v>
      </c>
      <c r="H19" s="101">
        <f t="shared" si="0"/>
        <v>72.599999999999994</v>
      </c>
      <c r="I19" s="104">
        <f>I20</f>
        <v>72.599999999999994</v>
      </c>
    </row>
    <row r="20" spans="1:9" s="75" customFormat="1" ht="26.25" x14ac:dyDescent="0.25">
      <c r="A20" s="10" t="s">
        <v>103</v>
      </c>
      <c r="B20" s="55" t="s">
        <v>181</v>
      </c>
      <c r="C20" s="55" t="s">
        <v>42</v>
      </c>
      <c r="D20" s="55" t="s">
        <v>45</v>
      </c>
      <c r="E20" s="55" t="s">
        <v>348</v>
      </c>
      <c r="F20" s="55" t="s">
        <v>52</v>
      </c>
      <c r="G20" s="103">
        <v>0</v>
      </c>
      <c r="H20" s="101">
        <f t="shared" si="0"/>
        <v>72.599999999999994</v>
      </c>
      <c r="I20" s="104">
        <v>72.599999999999994</v>
      </c>
    </row>
    <row r="21" spans="1:9" s="74" customFormat="1" ht="26.25" x14ac:dyDescent="0.25">
      <c r="A21" s="25" t="s">
        <v>184</v>
      </c>
      <c r="B21" s="9" t="s">
        <v>185</v>
      </c>
      <c r="C21" s="9" t="s">
        <v>42</v>
      </c>
      <c r="D21" s="9" t="s">
        <v>39</v>
      </c>
      <c r="E21" s="9" t="s">
        <v>112</v>
      </c>
      <c r="F21" s="9" t="s">
        <v>40</v>
      </c>
      <c r="G21" s="100">
        <f>G22+G30+G41+G45</f>
        <v>41610.100000000006</v>
      </c>
      <c r="H21" s="101">
        <f t="shared" si="0"/>
        <v>-624.30000000000291</v>
      </c>
      <c r="I21" s="102">
        <f>I22+I30+I41+I45</f>
        <v>40985.800000000003</v>
      </c>
    </row>
    <row r="22" spans="1:9" s="74" customFormat="1" ht="26.25" x14ac:dyDescent="0.25">
      <c r="A22" s="26" t="s">
        <v>157</v>
      </c>
      <c r="B22" s="7" t="s">
        <v>185</v>
      </c>
      <c r="C22" s="7" t="s">
        <v>42</v>
      </c>
      <c r="D22" s="7" t="s">
        <v>38</v>
      </c>
      <c r="E22" s="7" t="s">
        <v>112</v>
      </c>
      <c r="F22" s="7" t="s">
        <v>40</v>
      </c>
      <c r="G22" s="103">
        <f>G23</f>
        <v>22271.5</v>
      </c>
      <c r="H22" s="144">
        <f t="shared" si="0"/>
        <v>0</v>
      </c>
      <c r="I22" s="104">
        <f>I23</f>
        <v>22271.5</v>
      </c>
    </row>
    <row r="23" spans="1:9" s="74" customFormat="1" x14ac:dyDescent="0.25">
      <c r="A23" s="59" t="s">
        <v>116</v>
      </c>
      <c r="B23" s="7" t="s">
        <v>185</v>
      </c>
      <c r="C23" s="7" t="s">
        <v>42</v>
      </c>
      <c r="D23" s="7" t="s">
        <v>38</v>
      </c>
      <c r="E23" s="7" t="s">
        <v>117</v>
      </c>
      <c r="F23" s="7" t="s">
        <v>40</v>
      </c>
      <c r="G23" s="103">
        <f>G24+G26+G28</f>
        <v>22271.5</v>
      </c>
      <c r="H23" s="144">
        <f t="shared" si="0"/>
        <v>0</v>
      </c>
      <c r="I23" s="104">
        <f>I24+I26+I28</f>
        <v>22271.5</v>
      </c>
    </row>
    <row r="24" spans="1:9" s="74" customFormat="1" ht="51" x14ac:dyDescent="0.25">
      <c r="A24" s="27" t="s">
        <v>146</v>
      </c>
      <c r="B24" s="7" t="s">
        <v>185</v>
      </c>
      <c r="C24" s="7" t="s">
        <v>42</v>
      </c>
      <c r="D24" s="7" t="s">
        <v>38</v>
      </c>
      <c r="E24" s="7" t="s">
        <v>117</v>
      </c>
      <c r="F24" s="7" t="s">
        <v>104</v>
      </c>
      <c r="G24" s="103">
        <f>G25</f>
        <v>22131.9</v>
      </c>
      <c r="H24" s="144">
        <f t="shared" si="0"/>
        <v>0</v>
      </c>
      <c r="I24" s="104">
        <f>I25</f>
        <v>22131.9</v>
      </c>
    </row>
    <row r="25" spans="1:9" s="74" customFormat="1" ht="25.5" x14ac:dyDescent="0.25">
      <c r="A25" s="27" t="s">
        <v>114</v>
      </c>
      <c r="B25" s="7" t="s">
        <v>185</v>
      </c>
      <c r="C25" s="7" t="s">
        <v>42</v>
      </c>
      <c r="D25" s="7" t="s">
        <v>38</v>
      </c>
      <c r="E25" s="7" t="s">
        <v>117</v>
      </c>
      <c r="F25" s="7" t="s">
        <v>115</v>
      </c>
      <c r="G25" s="103">
        <v>22131.9</v>
      </c>
      <c r="H25" s="144">
        <f t="shared" si="0"/>
        <v>0</v>
      </c>
      <c r="I25" s="104">
        <v>22131.9</v>
      </c>
    </row>
    <row r="26" spans="1:9" s="74" customFormat="1" ht="25.5" x14ac:dyDescent="0.25">
      <c r="A26" s="27" t="s">
        <v>147</v>
      </c>
      <c r="B26" s="7" t="s">
        <v>185</v>
      </c>
      <c r="C26" s="7" t="s">
        <v>42</v>
      </c>
      <c r="D26" s="7" t="s">
        <v>38</v>
      </c>
      <c r="E26" s="7" t="s">
        <v>117</v>
      </c>
      <c r="F26" s="7" t="s">
        <v>51</v>
      </c>
      <c r="G26" s="103">
        <f>G27</f>
        <v>107.8</v>
      </c>
      <c r="H26" s="144">
        <f t="shared" si="0"/>
        <v>0</v>
      </c>
      <c r="I26" s="104">
        <f>I27</f>
        <v>107.8</v>
      </c>
    </row>
    <row r="27" spans="1:9" s="74" customFormat="1" ht="26.25" x14ac:dyDescent="0.25">
      <c r="A27" s="10" t="s">
        <v>103</v>
      </c>
      <c r="B27" s="7" t="s">
        <v>185</v>
      </c>
      <c r="C27" s="7" t="s">
        <v>42</v>
      </c>
      <c r="D27" s="7" t="s">
        <v>38</v>
      </c>
      <c r="E27" s="7" t="s">
        <v>117</v>
      </c>
      <c r="F27" s="7" t="s">
        <v>52</v>
      </c>
      <c r="G27" s="103">
        <v>107.8</v>
      </c>
      <c r="H27" s="144">
        <f t="shared" si="0"/>
        <v>0</v>
      </c>
      <c r="I27" s="104">
        <f>107.8</f>
        <v>107.8</v>
      </c>
    </row>
    <row r="28" spans="1:9" s="74" customFormat="1" x14ac:dyDescent="0.25">
      <c r="A28" s="10" t="s">
        <v>13</v>
      </c>
      <c r="B28" s="7" t="s">
        <v>185</v>
      </c>
      <c r="C28" s="7" t="s">
        <v>42</v>
      </c>
      <c r="D28" s="7" t="s">
        <v>38</v>
      </c>
      <c r="E28" s="7" t="s">
        <v>117</v>
      </c>
      <c r="F28" s="7" t="s">
        <v>56</v>
      </c>
      <c r="G28" s="103">
        <f>G29</f>
        <v>31.8</v>
      </c>
      <c r="H28" s="144">
        <f t="shared" si="0"/>
        <v>0</v>
      </c>
      <c r="I28" s="104">
        <f>I29</f>
        <v>31.8</v>
      </c>
    </row>
    <row r="29" spans="1:9" s="74" customFormat="1" x14ac:dyDescent="0.25">
      <c r="A29" s="46" t="s">
        <v>225</v>
      </c>
      <c r="B29" s="7" t="s">
        <v>185</v>
      </c>
      <c r="C29" s="7" t="s">
        <v>42</v>
      </c>
      <c r="D29" s="7" t="s">
        <v>38</v>
      </c>
      <c r="E29" s="7" t="s">
        <v>117</v>
      </c>
      <c r="F29" s="7" t="s">
        <v>118</v>
      </c>
      <c r="G29" s="103">
        <v>31.8</v>
      </c>
      <c r="H29" s="144">
        <f t="shared" si="0"/>
        <v>0</v>
      </c>
      <c r="I29" s="104">
        <v>31.8</v>
      </c>
    </row>
    <row r="30" spans="1:9" s="74" customFormat="1" ht="39" x14ac:dyDescent="0.25">
      <c r="A30" s="46" t="s">
        <v>159</v>
      </c>
      <c r="B30" s="7" t="s">
        <v>185</v>
      </c>
      <c r="C30" s="7" t="s">
        <v>42</v>
      </c>
      <c r="D30" s="7" t="s">
        <v>41</v>
      </c>
      <c r="E30" s="7" t="s">
        <v>112</v>
      </c>
      <c r="F30" s="7" t="s">
        <v>40</v>
      </c>
      <c r="G30" s="103">
        <f>G31+G38</f>
        <v>16999.8</v>
      </c>
      <c r="H30" s="144">
        <f t="shared" si="0"/>
        <v>-624.29999999999927</v>
      </c>
      <c r="I30" s="104">
        <f>I31+I38</f>
        <v>16375.5</v>
      </c>
    </row>
    <row r="31" spans="1:9" s="74" customFormat="1" ht="26.25" x14ac:dyDescent="0.25">
      <c r="A31" s="46" t="s">
        <v>221</v>
      </c>
      <c r="B31" s="7" t="s">
        <v>185</v>
      </c>
      <c r="C31" s="7" t="s">
        <v>42</v>
      </c>
      <c r="D31" s="7" t="s">
        <v>41</v>
      </c>
      <c r="E31" s="7" t="s">
        <v>130</v>
      </c>
      <c r="F31" s="7" t="s">
        <v>40</v>
      </c>
      <c r="G31" s="103">
        <f>G32+G34+G36</f>
        <v>16833</v>
      </c>
      <c r="H31" s="144">
        <f t="shared" si="0"/>
        <v>-639.29999999999927</v>
      </c>
      <c r="I31" s="104">
        <f>I32+I34+I36</f>
        <v>16193.7</v>
      </c>
    </row>
    <row r="32" spans="1:9" s="74" customFormat="1" ht="51" x14ac:dyDescent="0.25">
      <c r="A32" s="27" t="s">
        <v>146</v>
      </c>
      <c r="B32" s="7" t="s">
        <v>185</v>
      </c>
      <c r="C32" s="7" t="s">
        <v>42</v>
      </c>
      <c r="D32" s="7" t="s">
        <v>41</v>
      </c>
      <c r="E32" s="7" t="s">
        <v>130</v>
      </c>
      <c r="F32" s="7" t="s">
        <v>104</v>
      </c>
      <c r="G32" s="103">
        <f>G33</f>
        <v>12626.6</v>
      </c>
      <c r="H32" s="144">
        <f t="shared" si="0"/>
        <v>0</v>
      </c>
      <c r="I32" s="104">
        <f>I33</f>
        <v>12626.6</v>
      </c>
    </row>
    <row r="33" spans="1:9" s="74" customFormat="1" x14ac:dyDescent="0.25">
      <c r="A33" s="46" t="s">
        <v>17</v>
      </c>
      <c r="B33" s="7" t="s">
        <v>185</v>
      </c>
      <c r="C33" s="7" t="s">
        <v>42</v>
      </c>
      <c r="D33" s="7" t="s">
        <v>41</v>
      </c>
      <c r="E33" s="7" t="s">
        <v>130</v>
      </c>
      <c r="F33" s="7" t="s">
        <v>105</v>
      </c>
      <c r="G33" s="103">
        <v>12626.6</v>
      </c>
      <c r="H33" s="144">
        <f t="shared" si="0"/>
        <v>0</v>
      </c>
      <c r="I33" s="104">
        <v>12626.6</v>
      </c>
    </row>
    <row r="34" spans="1:9" s="75" customFormat="1" ht="25.5" x14ac:dyDescent="0.25">
      <c r="A34" s="27" t="s">
        <v>147</v>
      </c>
      <c r="B34" s="7" t="s">
        <v>185</v>
      </c>
      <c r="C34" s="7" t="s">
        <v>42</v>
      </c>
      <c r="D34" s="7" t="s">
        <v>41</v>
      </c>
      <c r="E34" s="7" t="s">
        <v>130</v>
      </c>
      <c r="F34" s="7" t="s">
        <v>51</v>
      </c>
      <c r="G34" s="103">
        <f>G35</f>
        <v>4109.1000000000004</v>
      </c>
      <c r="H34" s="144">
        <f t="shared" si="0"/>
        <v>-619.30000000000018</v>
      </c>
      <c r="I34" s="104">
        <f>I35</f>
        <v>3489.8</v>
      </c>
    </row>
    <row r="35" spans="1:9" ht="26.25" x14ac:dyDescent="0.25">
      <c r="A35" s="10" t="s">
        <v>103</v>
      </c>
      <c r="B35" s="7" t="s">
        <v>185</v>
      </c>
      <c r="C35" s="7" t="s">
        <v>42</v>
      </c>
      <c r="D35" s="7" t="s">
        <v>41</v>
      </c>
      <c r="E35" s="7" t="s">
        <v>130</v>
      </c>
      <c r="F35" s="7" t="s">
        <v>52</v>
      </c>
      <c r="G35" s="103">
        <v>4109.1000000000004</v>
      </c>
      <c r="H35" s="144">
        <f t="shared" si="0"/>
        <v>-619.30000000000018</v>
      </c>
      <c r="I35" s="104">
        <f>4109.1-619.3</f>
        <v>3489.8</v>
      </c>
    </row>
    <row r="36" spans="1:9" x14ac:dyDescent="0.25">
      <c r="A36" s="10" t="s">
        <v>13</v>
      </c>
      <c r="B36" s="7" t="s">
        <v>185</v>
      </c>
      <c r="C36" s="7" t="s">
        <v>42</v>
      </c>
      <c r="D36" s="7" t="s">
        <v>41</v>
      </c>
      <c r="E36" s="7" t="s">
        <v>130</v>
      </c>
      <c r="F36" s="7" t="s">
        <v>56</v>
      </c>
      <c r="G36" s="103">
        <f>G37</f>
        <v>97.3</v>
      </c>
      <c r="H36" s="144">
        <f t="shared" si="0"/>
        <v>-20</v>
      </c>
      <c r="I36" s="104">
        <f>I37</f>
        <v>77.3</v>
      </c>
    </row>
    <row r="37" spans="1:9" x14ac:dyDescent="0.25">
      <c r="A37" s="46" t="s">
        <v>225</v>
      </c>
      <c r="B37" s="7" t="s">
        <v>185</v>
      </c>
      <c r="C37" s="7" t="s">
        <v>42</v>
      </c>
      <c r="D37" s="7" t="s">
        <v>41</v>
      </c>
      <c r="E37" s="7" t="s">
        <v>130</v>
      </c>
      <c r="F37" s="7" t="s">
        <v>118</v>
      </c>
      <c r="G37" s="103">
        <v>97.3</v>
      </c>
      <c r="H37" s="144">
        <f t="shared" si="0"/>
        <v>-20</v>
      </c>
      <c r="I37" s="104">
        <f>97.3-20</f>
        <v>77.3</v>
      </c>
    </row>
    <row r="38" spans="1:9" s="74" customFormat="1" x14ac:dyDescent="0.25">
      <c r="A38" s="14" t="s">
        <v>25</v>
      </c>
      <c r="B38" s="54" t="s">
        <v>185</v>
      </c>
      <c r="C38" s="54" t="s">
        <v>42</v>
      </c>
      <c r="D38" s="54" t="s">
        <v>41</v>
      </c>
      <c r="E38" s="54" t="s">
        <v>137</v>
      </c>
      <c r="F38" s="7" t="s">
        <v>40</v>
      </c>
      <c r="G38" s="103">
        <f t="shared" ref="G38:I38" si="2">G39</f>
        <v>166.8</v>
      </c>
      <c r="H38" s="144">
        <f t="shared" si="0"/>
        <v>15</v>
      </c>
      <c r="I38" s="104">
        <f t="shared" si="2"/>
        <v>181.8</v>
      </c>
    </row>
    <row r="39" spans="1:9" s="74" customFormat="1" ht="25.5" x14ac:dyDescent="0.25">
      <c r="A39" s="27" t="s">
        <v>147</v>
      </c>
      <c r="B39" s="54" t="s">
        <v>185</v>
      </c>
      <c r="C39" s="54" t="s">
        <v>42</v>
      </c>
      <c r="D39" s="54" t="s">
        <v>41</v>
      </c>
      <c r="E39" s="7" t="s">
        <v>137</v>
      </c>
      <c r="F39" s="7" t="s">
        <v>51</v>
      </c>
      <c r="G39" s="103">
        <f>G40</f>
        <v>166.8</v>
      </c>
      <c r="H39" s="144">
        <f t="shared" si="0"/>
        <v>15</v>
      </c>
      <c r="I39" s="104">
        <f>I40</f>
        <v>181.8</v>
      </c>
    </row>
    <row r="40" spans="1:9" s="74" customFormat="1" ht="25.5" x14ac:dyDescent="0.25">
      <c r="A40" s="14" t="s">
        <v>103</v>
      </c>
      <c r="B40" s="54" t="s">
        <v>185</v>
      </c>
      <c r="C40" s="54" t="s">
        <v>42</v>
      </c>
      <c r="D40" s="54" t="s">
        <v>41</v>
      </c>
      <c r="E40" s="7" t="s">
        <v>137</v>
      </c>
      <c r="F40" s="7" t="s">
        <v>52</v>
      </c>
      <c r="G40" s="103">
        <v>166.8</v>
      </c>
      <c r="H40" s="144">
        <f t="shared" si="0"/>
        <v>15</v>
      </c>
      <c r="I40" s="104">
        <f>166.8+15</f>
        <v>181.8</v>
      </c>
    </row>
    <row r="41" spans="1:9" s="74" customFormat="1" ht="39" x14ac:dyDescent="0.25">
      <c r="A41" s="26" t="s">
        <v>160</v>
      </c>
      <c r="B41" s="7" t="s">
        <v>185</v>
      </c>
      <c r="C41" s="7" t="s">
        <v>42</v>
      </c>
      <c r="D41" s="7" t="s">
        <v>45</v>
      </c>
      <c r="E41" s="7" t="s">
        <v>112</v>
      </c>
      <c r="F41" s="7" t="s">
        <v>40</v>
      </c>
      <c r="G41" s="103">
        <f t="shared" ref="G41:I42" si="3">G42</f>
        <v>300</v>
      </c>
      <c r="H41" s="144">
        <f t="shared" si="0"/>
        <v>0</v>
      </c>
      <c r="I41" s="104">
        <f t="shared" si="3"/>
        <v>300</v>
      </c>
    </row>
    <row r="42" spans="1:9" s="74" customFormat="1" x14ac:dyDescent="0.25">
      <c r="A42" s="10" t="s">
        <v>247</v>
      </c>
      <c r="B42" s="7" t="s">
        <v>185</v>
      </c>
      <c r="C42" s="7" t="s">
        <v>42</v>
      </c>
      <c r="D42" s="7" t="s">
        <v>45</v>
      </c>
      <c r="E42" s="7" t="s">
        <v>246</v>
      </c>
      <c r="F42" s="7" t="s">
        <v>40</v>
      </c>
      <c r="G42" s="103">
        <f t="shared" si="3"/>
        <v>300</v>
      </c>
      <c r="H42" s="144">
        <f t="shared" si="0"/>
        <v>0</v>
      </c>
      <c r="I42" s="104">
        <f t="shared" si="3"/>
        <v>300</v>
      </c>
    </row>
    <row r="43" spans="1:9" s="75" customFormat="1" x14ac:dyDescent="0.25">
      <c r="A43" s="10" t="s">
        <v>33</v>
      </c>
      <c r="B43" s="7" t="s">
        <v>185</v>
      </c>
      <c r="C43" s="7" t="s">
        <v>42</v>
      </c>
      <c r="D43" s="7" t="s">
        <v>45</v>
      </c>
      <c r="E43" s="7" t="s">
        <v>246</v>
      </c>
      <c r="F43" s="7" t="s">
        <v>149</v>
      </c>
      <c r="G43" s="103">
        <f>G44</f>
        <v>300</v>
      </c>
      <c r="H43" s="144">
        <f t="shared" si="0"/>
        <v>0</v>
      </c>
      <c r="I43" s="104">
        <f>I44</f>
        <v>300</v>
      </c>
    </row>
    <row r="44" spans="1:9" x14ac:dyDescent="0.25">
      <c r="A44" s="10" t="s">
        <v>216</v>
      </c>
      <c r="B44" s="7" t="s">
        <v>185</v>
      </c>
      <c r="C44" s="7" t="s">
        <v>42</v>
      </c>
      <c r="D44" s="7" t="s">
        <v>45</v>
      </c>
      <c r="E44" s="7" t="s">
        <v>246</v>
      </c>
      <c r="F44" s="7" t="s">
        <v>215</v>
      </c>
      <c r="G44" s="103">
        <v>300</v>
      </c>
      <c r="H44" s="144">
        <f t="shared" si="0"/>
        <v>0</v>
      </c>
      <c r="I44" s="104">
        <v>300</v>
      </c>
    </row>
    <row r="45" spans="1:9" ht="26.25" x14ac:dyDescent="0.25">
      <c r="A45" s="26" t="s">
        <v>156</v>
      </c>
      <c r="B45" s="7" t="s">
        <v>185</v>
      </c>
      <c r="C45" s="7" t="s">
        <v>42</v>
      </c>
      <c r="D45" s="7" t="s">
        <v>43</v>
      </c>
      <c r="E45" s="7" t="s">
        <v>112</v>
      </c>
      <c r="F45" s="7" t="s">
        <v>40</v>
      </c>
      <c r="G45" s="103">
        <f t="shared" ref="G45:I45" si="4">G46</f>
        <v>2038.8</v>
      </c>
      <c r="H45" s="144">
        <f t="shared" si="0"/>
        <v>0</v>
      </c>
      <c r="I45" s="104">
        <f t="shared" si="4"/>
        <v>2038.8</v>
      </c>
    </row>
    <row r="46" spans="1:9" x14ac:dyDescent="0.25">
      <c r="A46" s="27" t="s">
        <v>220</v>
      </c>
      <c r="B46" s="7" t="s">
        <v>185</v>
      </c>
      <c r="C46" s="7" t="s">
        <v>42</v>
      </c>
      <c r="D46" s="7" t="s">
        <v>43</v>
      </c>
      <c r="E46" s="7" t="s">
        <v>113</v>
      </c>
      <c r="F46" s="7" t="s">
        <v>40</v>
      </c>
      <c r="G46" s="103">
        <f>G47</f>
        <v>2038.8</v>
      </c>
      <c r="H46" s="144">
        <f t="shared" si="0"/>
        <v>0</v>
      </c>
      <c r="I46" s="104">
        <f>I47</f>
        <v>2038.8</v>
      </c>
    </row>
    <row r="47" spans="1:9" ht="51" x14ac:dyDescent="0.25">
      <c r="A47" s="27" t="s">
        <v>146</v>
      </c>
      <c r="B47" s="7" t="s">
        <v>185</v>
      </c>
      <c r="C47" s="7" t="s">
        <v>42</v>
      </c>
      <c r="D47" s="7" t="s">
        <v>43</v>
      </c>
      <c r="E47" s="7" t="s">
        <v>113</v>
      </c>
      <c r="F47" s="7" t="s">
        <v>104</v>
      </c>
      <c r="G47" s="103">
        <f>G48</f>
        <v>2038.8</v>
      </c>
      <c r="H47" s="144">
        <f t="shared" si="0"/>
        <v>0</v>
      </c>
      <c r="I47" s="104">
        <f>I48</f>
        <v>2038.8</v>
      </c>
    </row>
    <row r="48" spans="1:9" ht="25.5" x14ac:dyDescent="0.25">
      <c r="A48" s="27" t="s">
        <v>114</v>
      </c>
      <c r="B48" s="7" t="s">
        <v>185</v>
      </c>
      <c r="C48" s="7" t="s">
        <v>42</v>
      </c>
      <c r="D48" s="7" t="s">
        <v>43</v>
      </c>
      <c r="E48" s="7" t="s">
        <v>113</v>
      </c>
      <c r="F48" s="7" t="s">
        <v>115</v>
      </c>
      <c r="G48" s="103">
        <v>2038.8</v>
      </c>
      <c r="H48" s="144">
        <f t="shared" si="0"/>
        <v>0</v>
      </c>
      <c r="I48" s="104">
        <v>2038.8</v>
      </c>
    </row>
    <row r="49" spans="1:9" ht="26.25" x14ac:dyDescent="0.25">
      <c r="A49" s="11" t="s">
        <v>210</v>
      </c>
      <c r="B49" s="57" t="s">
        <v>211</v>
      </c>
      <c r="C49" s="57" t="s">
        <v>42</v>
      </c>
      <c r="D49" s="57" t="s">
        <v>39</v>
      </c>
      <c r="E49" s="57" t="s">
        <v>112</v>
      </c>
      <c r="F49" s="57" t="s">
        <v>40</v>
      </c>
      <c r="G49" s="100">
        <f>G50</f>
        <v>500</v>
      </c>
      <c r="H49" s="143">
        <f t="shared" si="0"/>
        <v>2032.1999999999998</v>
      </c>
      <c r="I49" s="102">
        <f>I50</f>
        <v>2532.1999999999998</v>
      </c>
    </row>
    <row r="50" spans="1:9" ht="39" x14ac:dyDescent="0.25">
      <c r="A50" s="10" t="s">
        <v>172</v>
      </c>
      <c r="B50" s="55" t="s">
        <v>211</v>
      </c>
      <c r="C50" s="55" t="s">
        <v>42</v>
      </c>
      <c r="D50" s="55" t="s">
        <v>38</v>
      </c>
      <c r="E50" s="55" t="s">
        <v>112</v>
      </c>
      <c r="F50" s="55" t="s">
        <v>40</v>
      </c>
      <c r="G50" s="103">
        <f>G51+G56</f>
        <v>500</v>
      </c>
      <c r="H50" s="144">
        <f t="shared" si="0"/>
        <v>2032.1999999999998</v>
      </c>
      <c r="I50" s="104">
        <f>I51+I56</f>
        <v>2532.1999999999998</v>
      </c>
    </row>
    <row r="51" spans="1:9" x14ac:dyDescent="0.25">
      <c r="A51" s="10" t="s">
        <v>173</v>
      </c>
      <c r="B51" s="55" t="s">
        <v>211</v>
      </c>
      <c r="C51" s="55" t="s">
        <v>42</v>
      </c>
      <c r="D51" s="55" t="s">
        <v>38</v>
      </c>
      <c r="E51" s="55" t="s">
        <v>129</v>
      </c>
      <c r="F51" s="55" t="s">
        <v>40</v>
      </c>
      <c r="G51" s="103">
        <f>G52+G55</f>
        <v>500</v>
      </c>
      <c r="H51" s="144">
        <f t="shared" si="0"/>
        <v>350</v>
      </c>
      <c r="I51" s="104">
        <f>I52+I55</f>
        <v>850</v>
      </c>
    </row>
    <row r="52" spans="1:9" ht="26.25" x14ac:dyDescent="0.25">
      <c r="A52" s="10" t="s">
        <v>147</v>
      </c>
      <c r="B52" s="55" t="s">
        <v>211</v>
      </c>
      <c r="C52" s="55" t="s">
        <v>42</v>
      </c>
      <c r="D52" s="55" t="s">
        <v>38</v>
      </c>
      <c r="E52" s="55" t="s">
        <v>129</v>
      </c>
      <c r="F52" s="55" t="s">
        <v>51</v>
      </c>
      <c r="G52" s="103">
        <f>G53</f>
        <v>500</v>
      </c>
      <c r="H52" s="144">
        <f t="shared" si="0"/>
        <v>280</v>
      </c>
      <c r="I52" s="104">
        <f>I53</f>
        <v>780</v>
      </c>
    </row>
    <row r="53" spans="1:9" ht="26.25" x14ac:dyDescent="0.25">
      <c r="A53" s="46" t="s">
        <v>103</v>
      </c>
      <c r="B53" s="55" t="s">
        <v>211</v>
      </c>
      <c r="C53" s="55" t="s">
        <v>42</v>
      </c>
      <c r="D53" s="55" t="s">
        <v>38</v>
      </c>
      <c r="E53" s="55" t="s">
        <v>129</v>
      </c>
      <c r="F53" s="55" t="s">
        <v>52</v>
      </c>
      <c r="G53" s="103">
        <v>500</v>
      </c>
      <c r="H53" s="144">
        <f t="shared" si="0"/>
        <v>280</v>
      </c>
      <c r="I53" s="104">
        <f>500+280</f>
        <v>780</v>
      </c>
    </row>
    <row r="54" spans="1:9" x14ac:dyDescent="0.25">
      <c r="A54" s="46" t="s">
        <v>343</v>
      </c>
      <c r="B54" s="55" t="s">
        <v>211</v>
      </c>
      <c r="C54" s="55" t="s">
        <v>42</v>
      </c>
      <c r="D54" s="55" t="s">
        <v>38</v>
      </c>
      <c r="E54" s="55" t="s">
        <v>129</v>
      </c>
      <c r="F54" s="55" t="s">
        <v>40</v>
      </c>
      <c r="G54" s="103">
        <f>G55</f>
        <v>0</v>
      </c>
      <c r="H54" s="144">
        <f t="shared" si="0"/>
        <v>70</v>
      </c>
      <c r="I54" s="104">
        <f>I55</f>
        <v>70</v>
      </c>
    </row>
    <row r="55" spans="1:9" x14ac:dyDescent="0.25">
      <c r="A55" s="46" t="s">
        <v>357</v>
      </c>
      <c r="B55" s="55" t="s">
        <v>211</v>
      </c>
      <c r="C55" s="55" t="s">
        <v>42</v>
      </c>
      <c r="D55" s="55" t="s">
        <v>38</v>
      </c>
      <c r="E55" s="55" t="s">
        <v>129</v>
      </c>
      <c r="F55" s="55" t="s">
        <v>358</v>
      </c>
      <c r="G55" s="103">
        <v>0</v>
      </c>
      <c r="H55" s="144">
        <f t="shared" si="0"/>
        <v>70</v>
      </c>
      <c r="I55" s="104">
        <v>70</v>
      </c>
    </row>
    <row r="56" spans="1:9" ht="26.25" x14ac:dyDescent="0.25">
      <c r="A56" s="46" t="s">
        <v>360</v>
      </c>
      <c r="B56" s="55" t="s">
        <v>211</v>
      </c>
      <c r="C56" s="55" t="s">
        <v>42</v>
      </c>
      <c r="D56" s="55" t="s">
        <v>38</v>
      </c>
      <c r="E56" s="55" t="s">
        <v>359</v>
      </c>
      <c r="F56" s="55" t="s">
        <v>40</v>
      </c>
      <c r="G56" s="103">
        <f>G57</f>
        <v>0</v>
      </c>
      <c r="H56" s="144">
        <f t="shared" si="0"/>
        <v>1682.2</v>
      </c>
      <c r="I56" s="104">
        <f>I57</f>
        <v>1682.2</v>
      </c>
    </row>
    <row r="57" spans="1:9" ht="26.25" x14ac:dyDescent="0.25">
      <c r="A57" s="46" t="s">
        <v>147</v>
      </c>
      <c r="B57" s="55" t="s">
        <v>211</v>
      </c>
      <c r="C57" s="55" t="s">
        <v>42</v>
      </c>
      <c r="D57" s="55" t="s">
        <v>38</v>
      </c>
      <c r="E57" s="55" t="s">
        <v>359</v>
      </c>
      <c r="F57" s="55" t="s">
        <v>51</v>
      </c>
      <c r="G57" s="103">
        <f>G58</f>
        <v>0</v>
      </c>
      <c r="H57" s="144">
        <f t="shared" si="0"/>
        <v>1682.2</v>
      </c>
      <c r="I57" s="104">
        <f>I58</f>
        <v>1682.2</v>
      </c>
    </row>
    <row r="58" spans="1:9" ht="26.25" x14ac:dyDescent="0.25">
      <c r="A58" s="46" t="s">
        <v>103</v>
      </c>
      <c r="B58" s="55" t="s">
        <v>211</v>
      </c>
      <c r="C58" s="55" t="s">
        <v>42</v>
      </c>
      <c r="D58" s="55" t="s">
        <v>38</v>
      </c>
      <c r="E58" s="55" t="s">
        <v>359</v>
      </c>
      <c r="F58" s="55" t="s">
        <v>52</v>
      </c>
      <c r="G58" s="103">
        <v>0</v>
      </c>
      <c r="H58" s="144">
        <f t="shared" si="0"/>
        <v>1682.2</v>
      </c>
      <c r="I58" s="104">
        <v>1682.2</v>
      </c>
    </row>
    <row r="59" spans="1:9" ht="26.25" x14ac:dyDescent="0.25">
      <c r="A59" s="12" t="s">
        <v>197</v>
      </c>
      <c r="B59" s="9" t="s">
        <v>196</v>
      </c>
      <c r="C59" s="9" t="s">
        <v>42</v>
      </c>
      <c r="D59" s="9" t="s">
        <v>39</v>
      </c>
      <c r="E59" s="9" t="s">
        <v>112</v>
      </c>
      <c r="F59" s="9" t="s">
        <v>40</v>
      </c>
      <c r="G59" s="100">
        <f>G60+G67</f>
        <v>2477.1999999999998</v>
      </c>
      <c r="H59" s="143">
        <f t="shared" si="0"/>
        <v>250.19999999999982</v>
      </c>
      <c r="I59" s="102">
        <f>I60+I67</f>
        <v>2727.3999999999996</v>
      </c>
    </row>
    <row r="60" spans="1:9" ht="26.25" x14ac:dyDescent="0.25">
      <c r="A60" s="13" t="s">
        <v>135</v>
      </c>
      <c r="B60" s="7" t="s">
        <v>196</v>
      </c>
      <c r="C60" s="7" t="s">
        <v>42</v>
      </c>
      <c r="D60" s="7" t="s">
        <v>38</v>
      </c>
      <c r="E60" s="7" t="s">
        <v>112</v>
      </c>
      <c r="F60" s="7" t="s">
        <v>40</v>
      </c>
      <c r="G60" s="103">
        <f>G64+G61</f>
        <v>1904.4</v>
      </c>
      <c r="H60" s="144">
        <f t="shared" si="0"/>
        <v>250.19999999999982</v>
      </c>
      <c r="I60" s="104">
        <f>I64+I61</f>
        <v>2154.6</v>
      </c>
    </row>
    <row r="61" spans="1:9" x14ac:dyDescent="0.25">
      <c r="A61" s="13" t="s">
        <v>224</v>
      </c>
      <c r="B61" s="7" t="s">
        <v>196</v>
      </c>
      <c r="C61" s="7" t="s">
        <v>42</v>
      </c>
      <c r="D61" s="7" t="s">
        <v>38</v>
      </c>
      <c r="E61" s="54" t="s">
        <v>152</v>
      </c>
      <c r="F61" s="7" t="s">
        <v>40</v>
      </c>
      <c r="G61" s="103">
        <f>G62</f>
        <v>900</v>
      </c>
      <c r="H61" s="144">
        <f t="shared" si="0"/>
        <v>250.20000000000005</v>
      </c>
      <c r="I61" s="104">
        <f>I62</f>
        <v>1150.2</v>
      </c>
    </row>
    <row r="62" spans="1:9" s="74" customFormat="1" ht="51" x14ac:dyDescent="0.25">
      <c r="A62" s="27" t="s">
        <v>146</v>
      </c>
      <c r="B62" s="7" t="s">
        <v>196</v>
      </c>
      <c r="C62" s="7" t="s">
        <v>42</v>
      </c>
      <c r="D62" s="7" t="s">
        <v>38</v>
      </c>
      <c r="E62" s="54" t="s">
        <v>152</v>
      </c>
      <c r="F62" s="7" t="s">
        <v>104</v>
      </c>
      <c r="G62" s="103">
        <f>G63</f>
        <v>900</v>
      </c>
      <c r="H62" s="144">
        <f t="shared" si="0"/>
        <v>250.20000000000005</v>
      </c>
      <c r="I62" s="104">
        <f>I63</f>
        <v>1150.2</v>
      </c>
    </row>
    <row r="63" spans="1:9" x14ac:dyDescent="0.25">
      <c r="A63" s="10" t="s">
        <v>17</v>
      </c>
      <c r="B63" s="7" t="s">
        <v>196</v>
      </c>
      <c r="C63" s="7" t="s">
        <v>42</v>
      </c>
      <c r="D63" s="7" t="s">
        <v>38</v>
      </c>
      <c r="E63" s="54" t="s">
        <v>152</v>
      </c>
      <c r="F63" s="7" t="s">
        <v>105</v>
      </c>
      <c r="G63" s="103">
        <v>900</v>
      </c>
      <c r="H63" s="144">
        <f t="shared" si="0"/>
        <v>250.20000000000005</v>
      </c>
      <c r="I63" s="104">
        <f>900+250.2</f>
        <v>1150.2</v>
      </c>
    </row>
    <row r="64" spans="1:9" ht="26.25" x14ac:dyDescent="0.25">
      <c r="A64" s="46" t="s">
        <v>198</v>
      </c>
      <c r="B64" s="7" t="s">
        <v>196</v>
      </c>
      <c r="C64" s="7" t="s">
        <v>42</v>
      </c>
      <c r="D64" s="7" t="s">
        <v>38</v>
      </c>
      <c r="E64" s="7" t="s">
        <v>164</v>
      </c>
      <c r="F64" s="7" t="s">
        <v>40</v>
      </c>
      <c r="G64" s="103">
        <f>G65</f>
        <v>1004.4</v>
      </c>
      <c r="H64" s="101">
        <f t="shared" si="0"/>
        <v>0</v>
      </c>
      <c r="I64" s="104">
        <f>I65</f>
        <v>1004.4</v>
      </c>
    </row>
    <row r="65" spans="1:9" s="74" customFormat="1" ht="51" x14ac:dyDescent="0.25">
      <c r="A65" s="27" t="s">
        <v>146</v>
      </c>
      <c r="B65" s="7" t="s">
        <v>196</v>
      </c>
      <c r="C65" s="7" t="s">
        <v>42</v>
      </c>
      <c r="D65" s="7" t="s">
        <v>38</v>
      </c>
      <c r="E65" s="7" t="s">
        <v>164</v>
      </c>
      <c r="F65" s="7" t="s">
        <v>104</v>
      </c>
      <c r="G65" s="103">
        <f>G66</f>
        <v>1004.4</v>
      </c>
      <c r="H65" s="101">
        <f t="shared" si="0"/>
        <v>0</v>
      </c>
      <c r="I65" s="104">
        <f>I66</f>
        <v>1004.4</v>
      </c>
    </row>
    <row r="66" spans="1:9" s="75" customFormat="1" x14ac:dyDescent="0.25">
      <c r="A66" s="10" t="s">
        <v>17</v>
      </c>
      <c r="B66" s="7" t="s">
        <v>196</v>
      </c>
      <c r="C66" s="7" t="s">
        <v>42</v>
      </c>
      <c r="D66" s="7" t="s">
        <v>38</v>
      </c>
      <c r="E66" s="7" t="s">
        <v>164</v>
      </c>
      <c r="F66" s="7" t="s">
        <v>105</v>
      </c>
      <c r="G66" s="103">
        <v>1004.4</v>
      </c>
      <c r="H66" s="101">
        <f t="shared" si="0"/>
        <v>0</v>
      </c>
      <c r="I66" s="104">
        <v>1004.4</v>
      </c>
    </row>
    <row r="67" spans="1:9" x14ac:dyDescent="0.25">
      <c r="A67" s="48" t="s">
        <v>199</v>
      </c>
      <c r="B67" s="54" t="s">
        <v>196</v>
      </c>
      <c r="C67" s="54" t="s">
        <v>42</v>
      </c>
      <c r="D67" s="54" t="s">
        <v>41</v>
      </c>
      <c r="E67" s="54" t="s">
        <v>112</v>
      </c>
      <c r="F67" s="54" t="s">
        <v>40</v>
      </c>
      <c r="G67" s="103">
        <f>G68</f>
        <v>572.79999999999995</v>
      </c>
      <c r="H67" s="101">
        <f t="shared" si="0"/>
        <v>0</v>
      </c>
      <c r="I67" s="104">
        <f>I68</f>
        <v>572.79999999999995</v>
      </c>
    </row>
    <row r="68" spans="1:9" ht="26.25" x14ac:dyDescent="0.25">
      <c r="A68" s="46" t="s">
        <v>168</v>
      </c>
      <c r="B68" s="54" t="s">
        <v>196</v>
      </c>
      <c r="C68" s="54" t="s">
        <v>42</v>
      </c>
      <c r="D68" s="54" t="s">
        <v>41</v>
      </c>
      <c r="E68" s="54" t="s">
        <v>122</v>
      </c>
      <c r="F68" s="54" t="s">
        <v>40</v>
      </c>
      <c r="G68" s="103">
        <f>G69+G71</f>
        <v>572.79999999999995</v>
      </c>
      <c r="H68" s="101">
        <f t="shared" si="0"/>
        <v>0</v>
      </c>
      <c r="I68" s="104">
        <f>I69+I71</f>
        <v>572.79999999999995</v>
      </c>
    </row>
    <row r="69" spans="1:9" ht="51" x14ac:dyDescent="0.25">
      <c r="A69" s="27" t="s">
        <v>146</v>
      </c>
      <c r="B69" s="54" t="s">
        <v>196</v>
      </c>
      <c r="C69" s="54" t="s">
        <v>42</v>
      </c>
      <c r="D69" s="54" t="s">
        <v>41</v>
      </c>
      <c r="E69" s="54" t="s">
        <v>122</v>
      </c>
      <c r="F69" s="54" t="s">
        <v>104</v>
      </c>
      <c r="G69" s="103">
        <f>G70</f>
        <v>477.8</v>
      </c>
      <c r="H69" s="101">
        <f t="shared" si="0"/>
        <v>0</v>
      </c>
      <c r="I69" s="104">
        <f>I70</f>
        <v>477.8</v>
      </c>
    </row>
    <row r="70" spans="1:9" s="74" customFormat="1" x14ac:dyDescent="0.25">
      <c r="A70" s="46" t="s">
        <v>17</v>
      </c>
      <c r="B70" s="54" t="s">
        <v>196</v>
      </c>
      <c r="C70" s="54" t="s">
        <v>42</v>
      </c>
      <c r="D70" s="54" t="s">
        <v>41</v>
      </c>
      <c r="E70" s="54" t="s">
        <v>122</v>
      </c>
      <c r="F70" s="54" t="s">
        <v>105</v>
      </c>
      <c r="G70" s="103">
        <v>477.8</v>
      </c>
      <c r="H70" s="101">
        <f t="shared" si="0"/>
        <v>0</v>
      </c>
      <c r="I70" s="104">
        <v>477.8</v>
      </c>
    </row>
    <row r="71" spans="1:9" s="74" customFormat="1" x14ac:dyDescent="0.25">
      <c r="A71" s="46" t="s">
        <v>224</v>
      </c>
      <c r="B71" s="54" t="s">
        <v>196</v>
      </c>
      <c r="C71" s="54" t="s">
        <v>42</v>
      </c>
      <c r="D71" s="54" t="s">
        <v>41</v>
      </c>
      <c r="E71" s="54" t="s">
        <v>152</v>
      </c>
      <c r="F71" s="54" t="s">
        <v>40</v>
      </c>
      <c r="G71" s="103">
        <f>G72</f>
        <v>95</v>
      </c>
      <c r="H71" s="101">
        <f t="shared" si="0"/>
        <v>0</v>
      </c>
      <c r="I71" s="104">
        <f>I72</f>
        <v>95</v>
      </c>
    </row>
    <row r="72" spans="1:9" s="74" customFormat="1" ht="51.75" x14ac:dyDescent="0.25">
      <c r="A72" s="46" t="s">
        <v>146</v>
      </c>
      <c r="B72" s="54" t="s">
        <v>196</v>
      </c>
      <c r="C72" s="54" t="s">
        <v>42</v>
      </c>
      <c r="D72" s="54" t="s">
        <v>41</v>
      </c>
      <c r="E72" s="54" t="s">
        <v>152</v>
      </c>
      <c r="F72" s="54" t="s">
        <v>104</v>
      </c>
      <c r="G72" s="103">
        <f>G73</f>
        <v>95</v>
      </c>
      <c r="H72" s="101">
        <f t="shared" si="0"/>
        <v>0</v>
      </c>
      <c r="I72" s="104">
        <f>I73</f>
        <v>95</v>
      </c>
    </row>
    <row r="73" spans="1:9" s="74" customFormat="1" x14ac:dyDescent="0.25">
      <c r="A73" s="46" t="s">
        <v>17</v>
      </c>
      <c r="B73" s="54" t="s">
        <v>196</v>
      </c>
      <c r="C73" s="54" t="s">
        <v>42</v>
      </c>
      <c r="D73" s="54" t="s">
        <v>41</v>
      </c>
      <c r="E73" s="54" t="s">
        <v>152</v>
      </c>
      <c r="F73" s="54" t="s">
        <v>105</v>
      </c>
      <c r="G73" s="103">
        <v>95</v>
      </c>
      <c r="H73" s="101">
        <f t="shared" si="0"/>
        <v>0</v>
      </c>
      <c r="I73" s="104">
        <v>95</v>
      </c>
    </row>
    <row r="74" spans="1:9" s="74" customFormat="1" ht="38.25" x14ac:dyDescent="0.25">
      <c r="A74" s="61" t="s">
        <v>204</v>
      </c>
      <c r="B74" s="20" t="s">
        <v>205</v>
      </c>
      <c r="C74" s="20" t="s">
        <v>42</v>
      </c>
      <c r="D74" s="20" t="s">
        <v>39</v>
      </c>
      <c r="E74" s="20" t="s">
        <v>112</v>
      </c>
      <c r="F74" s="20" t="s">
        <v>40</v>
      </c>
      <c r="G74" s="105">
        <f>G75+G89+G94+G99</f>
        <v>12443.800000000001</v>
      </c>
      <c r="H74" s="101">
        <f t="shared" si="0"/>
        <v>3856</v>
      </c>
      <c r="I74" s="102">
        <f>I75+I89+I94+I99</f>
        <v>16299.800000000001</v>
      </c>
    </row>
    <row r="75" spans="1:9" s="74" customFormat="1" ht="25.5" x14ac:dyDescent="0.25">
      <c r="A75" s="6" t="s">
        <v>102</v>
      </c>
      <c r="B75" s="19" t="s">
        <v>205</v>
      </c>
      <c r="C75" s="19" t="s">
        <v>44</v>
      </c>
      <c r="D75" s="19" t="s">
        <v>39</v>
      </c>
      <c r="E75" s="19" t="s">
        <v>112</v>
      </c>
      <c r="F75" s="19" t="s">
        <v>40</v>
      </c>
      <c r="G75" s="106">
        <f t="shared" ref="G75:I75" si="5">G76</f>
        <v>1395.1</v>
      </c>
      <c r="H75" s="101">
        <f t="shared" si="0"/>
        <v>4845.7000000000007</v>
      </c>
      <c r="I75" s="104">
        <f t="shared" si="5"/>
        <v>6240.8</v>
      </c>
    </row>
    <row r="76" spans="1:9" s="74" customFormat="1" ht="25.5" x14ac:dyDescent="0.25">
      <c r="A76" s="6" t="s">
        <v>140</v>
      </c>
      <c r="B76" s="19" t="s">
        <v>205</v>
      </c>
      <c r="C76" s="19" t="s">
        <v>44</v>
      </c>
      <c r="D76" s="19" t="s">
        <v>38</v>
      </c>
      <c r="E76" s="19" t="s">
        <v>112</v>
      </c>
      <c r="F76" s="19" t="s">
        <v>40</v>
      </c>
      <c r="G76" s="106">
        <f>G77+G80+G83+G86</f>
        <v>1395.1</v>
      </c>
      <c r="H76" s="101">
        <f t="shared" si="0"/>
        <v>4845.7000000000007</v>
      </c>
      <c r="I76" s="104">
        <f>I77+I80+I83+I86</f>
        <v>6240.8</v>
      </c>
    </row>
    <row r="77" spans="1:9" s="74" customFormat="1" ht="38.25" x14ac:dyDescent="0.25">
      <c r="A77" s="180" t="s">
        <v>354</v>
      </c>
      <c r="B77" s="19" t="s">
        <v>205</v>
      </c>
      <c r="C77" s="19" t="s">
        <v>44</v>
      </c>
      <c r="D77" s="19" t="s">
        <v>38</v>
      </c>
      <c r="E77" s="47" t="s">
        <v>351</v>
      </c>
      <c r="F77" s="19" t="s">
        <v>40</v>
      </c>
      <c r="G77" s="106">
        <f>G78</f>
        <v>0</v>
      </c>
      <c r="H77" s="144">
        <f t="shared" si="0"/>
        <v>1634</v>
      </c>
      <c r="I77" s="104">
        <f>I78</f>
        <v>1634</v>
      </c>
    </row>
    <row r="78" spans="1:9" s="74" customFormat="1" ht="25.5" x14ac:dyDescent="0.25">
      <c r="A78" s="180" t="s">
        <v>147</v>
      </c>
      <c r="B78" s="19" t="s">
        <v>205</v>
      </c>
      <c r="C78" s="19" t="s">
        <v>44</v>
      </c>
      <c r="D78" s="19" t="s">
        <v>38</v>
      </c>
      <c r="E78" s="47" t="s">
        <v>351</v>
      </c>
      <c r="F78" s="19" t="s">
        <v>51</v>
      </c>
      <c r="G78" s="106">
        <f>G79</f>
        <v>0</v>
      </c>
      <c r="H78" s="144">
        <f t="shared" si="0"/>
        <v>1634</v>
      </c>
      <c r="I78" s="104">
        <f>I79</f>
        <v>1634</v>
      </c>
    </row>
    <row r="79" spans="1:9" s="74" customFormat="1" ht="25.5" x14ac:dyDescent="0.25">
      <c r="A79" s="180" t="s">
        <v>103</v>
      </c>
      <c r="B79" s="19" t="s">
        <v>205</v>
      </c>
      <c r="C79" s="19" t="s">
        <v>44</v>
      </c>
      <c r="D79" s="19" t="s">
        <v>38</v>
      </c>
      <c r="E79" s="47" t="s">
        <v>351</v>
      </c>
      <c r="F79" s="19" t="s">
        <v>52</v>
      </c>
      <c r="G79" s="106">
        <v>0</v>
      </c>
      <c r="H79" s="144">
        <f t="shared" si="0"/>
        <v>1634</v>
      </c>
      <c r="I79" s="104">
        <v>1634</v>
      </c>
    </row>
    <row r="80" spans="1:9" s="74" customFormat="1" ht="38.25" x14ac:dyDescent="0.25">
      <c r="A80" s="180" t="s">
        <v>356</v>
      </c>
      <c r="B80" s="19" t="s">
        <v>205</v>
      </c>
      <c r="C80" s="19" t="s">
        <v>44</v>
      </c>
      <c r="D80" s="19" t="s">
        <v>38</v>
      </c>
      <c r="E80" s="47" t="s">
        <v>352</v>
      </c>
      <c r="F80" s="19" t="s">
        <v>40</v>
      </c>
      <c r="G80" s="106">
        <f>G81</f>
        <v>0</v>
      </c>
      <c r="H80" s="144">
        <f t="shared" si="0"/>
        <v>2451</v>
      </c>
      <c r="I80" s="104">
        <f>I81</f>
        <v>2451</v>
      </c>
    </row>
    <row r="81" spans="1:9" s="74" customFormat="1" ht="25.5" x14ac:dyDescent="0.25">
      <c r="A81" s="180" t="s">
        <v>147</v>
      </c>
      <c r="B81" s="19" t="s">
        <v>205</v>
      </c>
      <c r="C81" s="19" t="s">
        <v>44</v>
      </c>
      <c r="D81" s="19" t="s">
        <v>38</v>
      </c>
      <c r="E81" s="47" t="s">
        <v>352</v>
      </c>
      <c r="F81" s="19" t="s">
        <v>51</v>
      </c>
      <c r="G81" s="106">
        <f>G82</f>
        <v>0</v>
      </c>
      <c r="H81" s="144">
        <f t="shared" si="0"/>
        <v>2451</v>
      </c>
      <c r="I81" s="104">
        <f>I82</f>
        <v>2451</v>
      </c>
    </row>
    <row r="82" spans="1:9" s="74" customFormat="1" ht="25.5" x14ac:dyDescent="0.25">
      <c r="A82" s="180" t="s">
        <v>103</v>
      </c>
      <c r="B82" s="19" t="s">
        <v>205</v>
      </c>
      <c r="C82" s="19" t="s">
        <v>44</v>
      </c>
      <c r="D82" s="19" t="s">
        <v>38</v>
      </c>
      <c r="E82" s="47" t="s">
        <v>352</v>
      </c>
      <c r="F82" s="19" t="s">
        <v>52</v>
      </c>
      <c r="G82" s="106">
        <v>0</v>
      </c>
      <c r="H82" s="144">
        <f t="shared" si="0"/>
        <v>2451</v>
      </c>
      <c r="I82" s="104">
        <v>2451</v>
      </c>
    </row>
    <row r="83" spans="1:9" s="74" customFormat="1" ht="38.25" x14ac:dyDescent="0.25">
      <c r="A83" s="180" t="s">
        <v>355</v>
      </c>
      <c r="B83" s="19" t="s">
        <v>205</v>
      </c>
      <c r="C83" s="19" t="s">
        <v>44</v>
      </c>
      <c r="D83" s="19" t="s">
        <v>38</v>
      </c>
      <c r="E83" s="47" t="s">
        <v>353</v>
      </c>
      <c r="F83" s="19" t="s">
        <v>40</v>
      </c>
      <c r="G83" s="106">
        <f>G84</f>
        <v>0</v>
      </c>
      <c r="H83" s="144">
        <f t="shared" si="0"/>
        <v>272.3</v>
      </c>
      <c r="I83" s="104">
        <f>I84</f>
        <v>272.3</v>
      </c>
    </row>
    <row r="84" spans="1:9" s="74" customFormat="1" ht="25.5" x14ac:dyDescent="0.25">
      <c r="A84" s="180" t="s">
        <v>147</v>
      </c>
      <c r="B84" s="19" t="s">
        <v>205</v>
      </c>
      <c r="C84" s="19" t="s">
        <v>44</v>
      </c>
      <c r="D84" s="19" t="s">
        <v>38</v>
      </c>
      <c r="E84" s="47" t="s">
        <v>353</v>
      </c>
      <c r="F84" s="19" t="s">
        <v>51</v>
      </c>
      <c r="G84" s="106">
        <f>G85</f>
        <v>0</v>
      </c>
      <c r="H84" s="144">
        <f t="shared" si="0"/>
        <v>272.3</v>
      </c>
      <c r="I84" s="104">
        <f>I85</f>
        <v>272.3</v>
      </c>
    </row>
    <row r="85" spans="1:9" s="74" customFormat="1" ht="25.5" x14ac:dyDescent="0.25">
      <c r="A85" s="180" t="s">
        <v>103</v>
      </c>
      <c r="B85" s="19" t="s">
        <v>205</v>
      </c>
      <c r="C85" s="19" t="s">
        <v>44</v>
      </c>
      <c r="D85" s="19" t="s">
        <v>38</v>
      </c>
      <c r="E85" s="47" t="s">
        <v>353</v>
      </c>
      <c r="F85" s="19" t="s">
        <v>52</v>
      </c>
      <c r="G85" s="106">
        <v>0</v>
      </c>
      <c r="H85" s="144">
        <f t="shared" si="0"/>
        <v>272.3</v>
      </c>
      <c r="I85" s="104">
        <v>272.3</v>
      </c>
    </row>
    <row r="86" spans="1:9" s="74" customFormat="1" ht="26.25" x14ac:dyDescent="0.25">
      <c r="A86" s="46" t="s">
        <v>168</v>
      </c>
      <c r="B86" s="19" t="s">
        <v>205</v>
      </c>
      <c r="C86" s="19" t="s">
        <v>44</v>
      </c>
      <c r="D86" s="19" t="s">
        <v>38</v>
      </c>
      <c r="E86" s="54" t="s">
        <v>122</v>
      </c>
      <c r="F86" s="19" t="s">
        <v>40</v>
      </c>
      <c r="G86" s="106">
        <f>G87</f>
        <v>1395.1</v>
      </c>
      <c r="H86" s="144">
        <f t="shared" si="0"/>
        <v>488.40000000000009</v>
      </c>
      <c r="I86" s="104">
        <f>I87</f>
        <v>1883.5</v>
      </c>
    </row>
    <row r="87" spans="1:9" s="74" customFormat="1" ht="25.5" x14ac:dyDescent="0.25">
      <c r="A87" s="27" t="s">
        <v>147</v>
      </c>
      <c r="B87" s="19" t="s">
        <v>205</v>
      </c>
      <c r="C87" s="19" t="s">
        <v>44</v>
      </c>
      <c r="D87" s="19" t="s">
        <v>38</v>
      </c>
      <c r="E87" s="54" t="s">
        <v>122</v>
      </c>
      <c r="F87" s="19" t="s">
        <v>51</v>
      </c>
      <c r="G87" s="106">
        <f>G88</f>
        <v>1395.1</v>
      </c>
      <c r="H87" s="144">
        <f t="shared" si="0"/>
        <v>488.40000000000009</v>
      </c>
      <c r="I87" s="104">
        <f>I88</f>
        <v>1883.5</v>
      </c>
    </row>
    <row r="88" spans="1:9" s="74" customFormat="1" ht="25.5" x14ac:dyDescent="0.25">
      <c r="A88" s="14" t="s">
        <v>103</v>
      </c>
      <c r="B88" s="19" t="s">
        <v>205</v>
      </c>
      <c r="C88" s="19" t="s">
        <v>44</v>
      </c>
      <c r="D88" s="19" t="s">
        <v>38</v>
      </c>
      <c r="E88" s="54" t="s">
        <v>122</v>
      </c>
      <c r="F88" s="19" t="s">
        <v>52</v>
      </c>
      <c r="G88" s="106">
        <v>1395.1</v>
      </c>
      <c r="H88" s="144">
        <f t="shared" si="0"/>
        <v>488.40000000000009</v>
      </c>
      <c r="I88" s="104">
        <f>1395.1+488.4</f>
        <v>1883.5</v>
      </c>
    </row>
    <row r="89" spans="1:9" s="74" customFormat="1" ht="26.25" x14ac:dyDescent="0.25">
      <c r="A89" s="16" t="s">
        <v>54</v>
      </c>
      <c r="B89" s="19" t="s">
        <v>205</v>
      </c>
      <c r="C89" s="19" t="s">
        <v>50</v>
      </c>
      <c r="D89" s="19" t="s">
        <v>39</v>
      </c>
      <c r="E89" s="19" t="s">
        <v>112</v>
      </c>
      <c r="F89" s="19" t="s">
        <v>40</v>
      </c>
      <c r="G89" s="106">
        <f t="shared" ref="G89:I91" si="6">G90</f>
        <v>393</v>
      </c>
      <c r="H89" s="101">
        <f t="shared" si="0"/>
        <v>0</v>
      </c>
      <c r="I89" s="104">
        <f t="shared" si="6"/>
        <v>393</v>
      </c>
    </row>
    <row r="90" spans="1:9" s="74" customFormat="1" ht="25.5" x14ac:dyDescent="0.25">
      <c r="A90" s="17" t="s">
        <v>138</v>
      </c>
      <c r="B90" s="19" t="s">
        <v>205</v>
      </c>
      <c r="C90" s="19" t="s">
        <v>50</v>
      </c>
      <c r="D90" s="19" t="s">
        <v>38</v>
      </c>
      <c r="E90" s="19" t="s">
        <v>112</v>
      </c>
      <c r="F90" s="19" t="s">
        <v>40</v>
      </c>
      <c r="G90" s="106">
        <f t="shared" si="6"/>
        <v>393</v>
      </c>
      <c r="H90" s="101">
        <f t="shared" si="0"/>
        <v>0</v>
      </c>
      <c r="I90" s="104">
        <f t="shared" si="6"/>
        <v>393</v>
      </c>
    </row>
    <row r="91" spans="1:9" s="74" customFormat="1" ht="25.5" x14ac:dyDescent="0.25">
      <c r="A91" s="17" t="s">
        <v>168</v>
      </c>
      <c r="B91" s="19" t="s">
        <v>205</v>
      </c>
      <c r="C91" s="19" t="s">
        <v>50</v>
      </c>
      <c r="D91" s="19" t="s">
        <v>38</v>
      </c>
      <c r="E91" s="19" t="s">
        <v>122</v>
      </c>
      <c r="F91" s="19" t="s">
        <v>40</v>
      </c>
      <c r="G91" s="106">
        <f t="shared" si="6"/>
        <v>393</v>
      </c>
      <c r="H91" s="101">
        <f t="shared" ref="H91:H157" si="7">I91-G91</f>
        <v>0</v>
      </c>
      <c r="I91" s="104">
        <f t="shared" si="6"/>
        <v>393</v>
      </c>
    </row>
    <row r="92" spans="1:9" s="74" customFormat="1" ht="25.5" x14ac:dyDescent="0.25">
      <c r="A92" s="27" t="s">
        <v>147</v>
      </c>
      <c r="B92" s="19" t="s">
        <v>205</v>
      </c>
      <c r="C92" s="19" t="s">
        <v>50</v>
      </c>
      <c r="D92" s="19" t="s">
        <v>38</v>
      </c>
      <c r="E92" s="19" t="s">
        <v>122</v>
      </c>
      <c r="F92" s="19" t="s">
        <v>51</v>
      </c>
      <c r="G92" s="106">
        <f>G93</f>
        <v>393</v>
      </c>
      <c r="H92" s="101">
        <f t="shared" si="7"/>
        <v>0</v>
      </c>
      <c r="I92" s="104">
        <f>I93</f>
        <v>393</v>
      </c>
    </row>
    <row r="93" spans="1:9" s="74" customFormat="1" ht="25.5" x14ac:dyDescent="0.25">
      <c r="A93" s="14" t="s">
        <v>103</v>
      </c>
      <c r="B93" s="19" t="s">
        <v>205</v>
      </c>
      <c r="C93" s="19" t="s">
        <v>50</v>
      </c>
      <c r="D93" s="19" t="s">
        <v>38</v>
      </c>
      <c r="E93" s="19" t="s">
        <v>122</v>
      </c>
      <c r="F93" s="19" t="s">
        <v>52</v>
      </c>
      <c r="G93" s="106">
        <v>393</v>
      </c>
      <c r="H93" s="101">
        <f t="shared" si="7"/>
        <v>0</v>
      </c>
      <c r="I93" s="104">
        <v>393</v>
      </c>
    </row>
    <row r="94" spans="1:9" s="74" customFormat="1" ht="26.25" x14ac:dyDescent="0.25">
      <c r="A94" s="16" t="s">
        <v>28</v>
      </c>
      <c r="B94" s="31" t="s">
        <v>205</v>
      </c>
      <c r="C94" s="31" t="s">
        <v>58</v>
      </c>
      <c r="D94" s="31" t="s">
        <v>39</v>
      </c>
      <c r="E94" s="31" t="s">
        <v>112</v>
      </c>
      <c r="F94" s="31" t="s">
        <v>40</v>
      </c>
      <c r="G94" s="106">
        <f t="shared" ref="G94:I96" si="8">G95</f>
        <v>9522.1</v>
      </c>
      <c r="H94" s="181">
        <f t="shared" si="7"/>
        <v>-760.70000000000073</v>
      </c>
      <c r="I94" s="104">
        <f t="shared" si="8"/>
        <v>8761.4</v>
      </c>
    </row>
    <row r="95" spans="1:9" s="74" customFormat="1" ht="39" x14ac:dyDescent="0.25">
      <c r="A95" s="16" t="s">
        <v>167</v>
      </c>
      <c r="B95" s="19" t="s">
        <v>205</v>
      </c>
      <c r="C95" s="19" t="s">
        <v>58</v>
      </c>
      <c r="D95" s="19" t="s">
        <v>38</v>
      </c>
      <c r="E95" s="19" t="s">
        <v>112</v>
      </c>
      <c r="F95" s="19" t="s">
        <v>40</v>
      </c>
      <c r="G95" s="106">
        <f t="shared" si="8"/>
        <v>9522.1</v>
      </c>
      <c r="H95" s="181">
        <f t="shared" si="7"/>
        <v>-760.70000000000073</v>
      </c>
      <c r="I95" s="104">
        <f t="shared" si="8"/>
        <v>8761.4</v>
      </c>
    </row>
    <row r="96" spans="1:9" s="74" customFormat="1" x14ac:dyDescent="0.25">
      <c r="A96" s="16" t="s">
        <v>206</v>
      </c>
      <c r="B96" s="19" t="s">
        <v>205</v>
      </c>
      <c r="C96" s="19" t="s">
        <v>58</v>
      </c>
      <c r="D96" s="19" t="s">
        <v>38</v>
      </c>
      <c r="E96" s="19" t="s">
        <v>207</v>
      </c>
      <c r="F96" s="19" t="s">
        <v>40</v>
      </c>
      <c r="G96" s="106">
        <f t="shared" si="8"/>
        <v>9522.1</v>
      </c>
      <c r="H96" s="181">
        <f t="shared" si="7"/>
        <v>-760.70000000000073</v>
      </c>
      <c r="I96" s="104">
        <f t="shared" si="8"/>
        <v>8761.4</v>
      </c>
    </row>
    <row r="97" spans="1:9" s="74" customFormat="1" x14ac:dyDescent="0.25">
      <c r="A97" s="10" t="s">
        <v>13</v>
      </c>
      <c r="B97" s="19" t="s">
        <v>205</v>
      </c>
      <c r="C97" s="19" t="s">
        <v>58</v>
      </c>
      <c r="D97" s="19" t="s">
        <v>38</v>
      </c>
      <c r="E97" s="19" t="s">
        <v>207</v>
      </c>
      <c r="F97" s="19" t="s">
        <v>56</v>
      </c>
      <c r="G97" s="106">
        <f>G98</f>
        <v>9522.1</v>
      </c>
      <c r="H97" s="181">
        <f t="shared" si="7"/>
        <v>-760.70000000000073</v>
      </c>
      <c r="I97" s="104">
        <f>I98</f>
        <v>8761.4</v>
      </c>
    </row>
    <row r="98" spans="1:9" s="74" customFormat="1" ht="39" x14ac:dyDescent="0.25">
      <c r="A98" s="16" t="s">
        <v>153</v>
      </c>
      <c r="B98" s="19" t="s">
        <v>205</v>
      </c>
      <c r="C98" s="19" t="s">
        <v>58</v>
      </c>
      <c r="D98" s="19" t="s">
        <v>38</v>
      </c>
      <c r="E98" s="19" t="s">
        <v>207</v>
      </c>
      <c r="F98" s="19" t="s">
        <v>139</v>
      </c>
      <c r="G98" s="106">
        <v>9522.1</v>
      </c>
      <c r="H98" s="181">
        <f t="shared" si="7"/>
        <v>-760.70000000000073</v>
      </c>
      <c r="I98" s="104">
        <f>9522.1-760.7</f>
        <v>8761.4</v>
      </c>
    </row>
    <row r="99" spans="1:9" s="74" customFormat="1" ht="25.5" x14ac:dyDescent="0.25">
      <c r="A99" s="14" t="s">
        <v>169</v>
      </c>
      <c r="B99" s="54" t="s">
        <v>205</v>
      </c>
      <c r="C99" s="47" t="s">
        <v>53</v>
      </c>
      <c r="D99" s="47" t="s">
        <v>39</v>
      </c>
      <c r="E99" s="47" t="s">
        <v>112</v>
      </c>
      <c r="F99" s="54" t="s">
        <v>40</v>
      </c>
      <c r="G99" s="106">
        <f>G100+G104</f>
        <v>1133.5999999999999</v>
      </c>
      <c r="H99" s="144">
        <f t="shared" si="7"/>
        <v>-228.99999999999989</v>
      </c>
      <c r="I99" s="104">
        <f>I100+I104</f>
        <v>904.6</v>
      </c>
    </row>
    <row r="100" spans="1:9" s="74" customFormat="1" ht="25.5" x14ac:dyDescent="0.25">
      <c r="A100" s="14" t="s">
        <v>208</v>
      </c>
      <c r="B100" s="54" t="s">
        <v>205</v>
      </c>
      <c r="C100" s="47" t="s">
        <v>53</v>
      </c>
      <c r="D100" s="47" t="s">
        <v>38</v>
      </c>
      <c r="E100" s="47" t="s">
        <v>112</v>
      </c>
      <c r="F100" s="54" t="s">
        <v>40</v>
      </c>
      <c r="G100" s="106">
        <f t="shared" ref="G100:I101" si="9">G101</f>
        <v>983.6</v>
      </c>
      <c r="H100" s="144">
        <f t="shared" si="7"/>
        <v>-255</v>
      </c>
      <c r="I100" s="104">
        <f t="shared" si="9"/>
        <v>728.6</v>
      </c>
    </row>
    <row r="101" spans="1:9" s="74" customFormat="1" ht="25.5" x14ac:dyDescent="0.25">
      <c r="A101" s="14" t="s">
        <v>168</v>
      </c>
      <c r="B101" s="54" t="s">
        <v>205</v>
      </c>
      <c r="C101" s="47" t="s">
        <v>53</v>
      </c>
      <c r="D101" s="47" t="s">
        <v>38</v>
      </c>
      <c r="E101" s="47" t="s">
        <v>122</v>
      </c>
      <c r="F101" s="54" t="s">
        <v>40</v>
      </c>
      <c r="G101" s="106">
        <f t="shared" si="9"/>
        <v>983.6</v>
      </c>
      <c r="H101" s="144">
        <f t="shared" si="7"/>
        <v>-255</v>
      </c>
      <c r="I101" s="104">
        <f t="shared" si="9"/>
        <v>728.6</v>
      </c>
    </row>
    <row r="102" spans="1:9" s="74" customFormat="1" ht="25.5" x14ac:dyDescent="0.25">
      <c r="A102" s="27" t="s">
        <v>147</v>
      </c>
      <c r="B102" s="54" t="s">
        <v>205</v>
      </c>
      <c r="C102" s="47" t="s">
        <v>53</v>
      </c>
      <c r="D102" s="47" t="s">
        <v>38</v>
      </c>
      <c r="E102" s="47" t="s">
        <v>122</v>
      </c>
      <c r="F102" s="54" t="s">
        <v>51</v>
      </c>
      <c r="G102" s="106">
        <f>G103</f>
        <v>983.6</v>
      </c>
      <c r="H102" s="144">
        <f t="shared" si="7"/>
        <v>-255</v>
      </c>
      <c r="I102" s="104">
        <f>I103</f>
        <v>728.6</v>
      </c>
    </row>
    <row r="103" spans="1:9" s="74" customFormat="1" ht="25.5" x14ac:dyDescent="0.25">
      <c r="A103" s="14" t="s">
        <v>103</v>
      </c>
      <c r="B103" s="54" t="s">
        <v>205</v>
      </c>
      <c r="C103" s="47" t="s">
        <v>53</v>
      </c>
      <c r="D103" s="47" t="s">
        <v>38</v>
      </c>
      <c r="E103" s="47" t="s">
        <v>122</v>
      </c>
      <c r="F103" s="54" t="s">
        <v>52</v>
      </c>
      <c r="G103" s="106">
        <v>983.6</v>
      </c>
      <c r="H103" s="144">
        <f t="shared" si="7"/>
        <v>-255</v>
      </c>
      <c r="I103" s="104">
        <f>983.6-255</f>
        <v>728.6</v>
      </c>
    </row>
    <row r="104" spans="1:9" s="74" customFormat="1" ht="25.5" x14ac:dyDescent="0.25">
      <c r="A104" s="60" t="s">
        <v>209</v>
      </c>
      <c r="B104" s="54" t="s">
        <v>205</v>
      </c>
      <c r="C104" s="47" t="s">
        <v>53</v>
      </c>
      <c r="D104" s="47" t="s">
        <v>41</v>
      </c>
      <c r="E104" s="47" t="s">
        <v>112</v>
      </c>
      <c r="F104" s="7" t="s">
        <v>40</v>
      </c>
      <c r="G104" s="106">
        <f t="shared" ref="G104:I105" si="10">G105</f>
        <v>150</v>
      </c>
      <c r="H104" s="144">
        <f t="shared" si="7"/>
        <v>26</v>
      </c>
      <c r="I104" s="104">
        <f t="shared" si="10"/>
        <v>176</v>
      </c>
    </row>
    <row r="105" spans="1:9" s="74" customFormat="1" ht="26.25" x14ac:dyDescent="0.25">
      <c r="A105" s="46" t="s">
        <v>168</v>
      </c>
      <c r="B105" s="54" t="s">
        <v>205</v>
      </c>
      <c r="C105" s="47" t="s">
        <v>53</v>
      </c>
      <c r="D105" s="47" t="s">
        <v>41</v>
      </c>
      <c r="E105" s="47" t="s">
        <v>122</v>
      </c>
      <c r="F105" s="7" t="s">
        <v>40</v>
      </c>
      <c r="G105" s="106">
        <f t="shared" si="10"/>
        <v>150</v>
      </c>
      <c r="H105" s="144">
        <f t="shared" si="7"/>
        <v>26</v>
      </c>
      <c r="I105" s="104">
        <f t="shared" si="10"/>
        <v>176</v>
      </c>
    </row>
    <row r="106" spans="1:9" s="74" customFormat="1" ht="25.5" x14ac:dyDescent="0.25">
      <c r="A106" s="27" t="s">
        <v>147</v>
      </c>
      <c r="B106" s="47" t="s">
        <v>205</v>
      </c>
      <c r="C106" s="47" t="s">
        <v>53</v>
      </c>
      <c r="D106" s="47" t="s">
        <v>41</v>
      </c>
      <c r="E106" s="47" t="s">
        <v>122</v>
      </c>
      <c r="F106" s="19" t="s">
        <v>51</v>
      </c>
      <c r="G106" s="106">
        <f>G107</f>
        <v>150</v>
      </c>
      <c r="H106" s="144">
        <f t="shared" si="7"/>
        <v>26</v>
      </c>
      <c r="I106" s="104">
        <f>I107</f>
        <v>176</v>
      </c>
    </row>
    <row r="107" spans="1:9" s="74" customFormat="1" ht="25.5" x14ac:dyDescent="0.25">
      <c r="A107" s="14" t="s">
        <v>103</v>
      </c>
      <c r="B107" s="47" t="s">
        <v>205</v>
      </c>
      <c r="C107" s="47" t="s">
        <v>53</v>
      </c>
      <c r="D107" s="47" t="s">
        <v>41</v>
      </c>
      <c r="E107" s="47" t="s">
        <v>122</v>
      </c>
      <c r="F107" s="19" t="s">
        <v>52</v>
      </c>
      <c r="G107" s="106">
        <v>150</v>
      </c>
      <c r="H107" s="144">
        <f t="shared" si="7"/>
        <v>26</v>
      </c>
      <c r="I107" s="104">
        <f>150+26</f>
        <v>176</v>
      </c>
    </row>
    <row r="108" spans="1:9" s="74" customFormat="1" ht="39" x14ac:dyDescent="0.25">
      <c r="A108" s="11" t="s">
        <v>190</v>
      </c>
      <c r="B108" s="9" t="s">
        <v>191</v>
      </c>
      <c r="C108" s="9" t="s">
        <v>42</v>
      </c>
      <c r="D108" s="9" t="s">
        <v>39</v>
      </c>
      <c r="E108" s="9" t="s">
        <v>112</v>
      </c>
      <c r="F108" s="9" t="s">
        <v>40</v>
      </c>
      <c r="G108" s="100">
        <f>G109+G121</f>
        <v>122.7</v>
      </c>
      <c r="H108" s="101">
        <f t="shared" si="7"/>
        <v>0</v>
      </c>
      <c r="I108" s="102">
        <f>I109+I121</f>
        <v>122.7</v>
      </c>
    </row>
    <row r="109" spans="1:9" s="74" customFormat="1" x14ac:dyDescent="0.25">
      <c r="A109" s="10" t="s">
        <v>124</v>
      </c>
      <c r="B109" s="7" t="s">
        <v>191</v>
      </c>
      <c r="C109" s="7" t="s">
        <v>44</v>
      </c>
      <c r="D109" s="7" t="s">
        <v>39</v>
      </c>
      <c r="E109" s="7" t="s">
        <v>112</v>
      </c>
      <c r="F109" s="7" t="s">
        <v>40</v>
      </c>
      <c r="G109" s="103">
        <f>G110+G114</f>
        <v>92.7</v>
      </c>
      <c r="H109" s="144">
        <f t="shared" si="7"/>
        <v>0</v>
      </c>
      <c r="I109" s="104">
        <f>I110+I114</f>
        <v>92.7</v>
      </c>
    </row>
    <row r="110" spans="1:9" s="74" customFormat="1" ht="39" x14ac:dyDescent="0.25">
      <c r="A110" s="10" t="s">
        <v>133</v>
      </c>
      <c r="B110" s="7" t="s">
        <v>191</v>
      </c>
      <c r="C110" s="7" t="s">
        <v>44</v>
      </c>
      <c r="D110" s="7" t="s">
        <v>38</v>
      </c>
      <c r="E110" s="7" t="s">
        <v>112</v>
      </c>
      <c r="F110" s="7" t="s">
        <v>40</v>
      </c>
      <c r="G110" s="103">
        <f t="shared" ref="G110:I110" si="11">G111</f>
        <v>61</v>
      </c>
      <c r="H110" s="144">
        <f t="shared" si="7"/>
        <v>0</v>
      </c>
      <c r="I110" s="104">
        <f t="shared" si="11"/>
        <v>61</v>
      </c>
    </row>
    <row r="111" spans="1:9" s="74" customFormat="1" ht="39" x14ac:dyDescent="0.25">
      <c r="A111" s="46" t="s">
        <v>245</v>
      </c>
      <c r="B111" s="7" t="s">
        <v>191</v>
      </c>
      <c r="C111" s="7" t="s">
        <v>44</v>
      </c>
      <c r="D111" s="7" t="s">
        <v>38</v>
      </c>
      <c r="E111" s="7" t="s">
        <v>134</v>
      </c>
      <c r="F111" s="7" t="s">
        <v>40</v>
      </c>
      <c r="G111" s="103">
        <f>G112</f>
        <v>61</v>
      </c>
      <c r="H111" s="144">
        <f t="shared" si="7"/>
        <v>0</v>
      </c>
      <c r="I111" s="104">
        <f>I112</f>
        <v>61</v>
      </c>
    </row>
    <row r="112" spans="1:9" s="74" customFormat="1" ht="25.5" x14ac:dyDescent="0.25">
      <c r="A112" s="27" t="s">
        <v>147</v>
      </c>
      <c r="B112" s="7" t="s">
        <v>191</v>
      </c>
      <c r="C112" s="7" t="s">
        <v>44</v>
      </c>
      <c r="D112" s="7" t="s">
        <v>38</v>
      </c>
      <c r="E112" s="7" t="s">
        <v>134</v>
      </c>
      <c r="F112" s="7" t="s">
        <v>51</v>
      </c>
      <c r="G112" s="103">
        <f>G113</f>
        <v>61</v>
      </c>
      <c r="H112" s="144">
        <f t="shared" si="7"/>
        <v>0</v>
      </c>
      <c r="I112" s="104">
        <f>I113</f>
        <v>61</v>
      </c>
    </row>
    <row r="113" spans="1:9" s="74" customFormat="1" ht="26.25" x14ac:dyDescent="0.25">
      <c r="A113" s="10" t="s">
        <v>103</v>
      </c>
      <c r="B113" s="7" t="s">
        <v>191</v>
      </c>
      <c r="C113" s="7" t="s">
        <v>44</v>
      </c>
      <c r="D113" s="7" t="s">
        <v>38</v>
      </c>
      <c r="E113" s="7" t="s">
        <v>134</v>
      </c>
      <c r="F113" s="7" t="s">
        <v>52</v>
      </c>
      <c r="G113" s="103">
        <v>61</v>
      </c>
      <c r="H113" s="144">
        <f t="shared" si="7"/>
        <v>0</v>
      </c>
      <c r="I113" s="104">
        <v>61</v>
      </c>
    </row>
    <row r="114" spans="1:9" s="74" customFormat="1" ht="26.25" x14ac:dyDescent="0.25">
      <c r="A114" s="10" t="s">
        <v>125</v>
      </c>
      <c r="B114" s="7" t="s">
        <v>191</v>
      </c>
      <c r="C114" s="7" t="s">
        <v>44</v>
      </c>
      <c r="D114" s="7" t="s">
        <v>41</v>
      </c>
      <c r="E114" s="7" t="s">
        <v>112</v>
      </c>
      <c r="F114" s="7" t="s">
        <v>40</v>
      </c>
      <c r="G114" s="103">
        <f>G115+G118</f>
        <v>31.700000000000003</v>
      </c>
      <c r="H114" s="144">
        <f t="shared" si="7"/>
        <v>0</v>
      </c>
      <c r="I114" s="104">
        <f>I115+I118</f>
        <v>31.700000000000003</v>
      </c>
    </row>
    <row r="115" spans="1:9" s="74" customFormat="1" x14ac:dyDescent="0.25">
      <c r="A115" s="13" t="s">
        <v>222</v>
      </c>
      <c r="B115" s="7" t="s">
        <v>191</v>
      </c>
      <c r="C115" s="7" t="s">
        <v>44</v>
      </c>
      <c r="D115" s="7" t="s">
        <v>41</v>
      </c>
      <c r="E115" s="7" t="s">
        <v>126</v>
      </c>
      <c r="F115" s="7" t="s">
        <v>40</v>
      </c>
      <c r="G115" s="103">
        <f>G116</f>
        <v>25.3</v>
      </c>
      <c r="H115" s="144">
        <f t="shared" si="7"/>
        <v>0</v>
      </c>
      <c r="I115" s="104">
        <f>I116</f>
        <v>25.3</v>
      </c>
    </row>
    <row r="116" spans="1:9" s="74" customFormat="1" ht="51" x14ac:dyDescent="0.25">
      <c r="A116" s="27" t="s">
        <v>146</v>
      </c>
      <c r="B116" s="7" t="s">
        <v>191</v>
      </c>
      <c r="C116" s="7" t="s">
        <v>44</v>
      </c>
      <c r="D116" s="7" t="s">
        <v>41</v>
      </c>
      <c r="E116" s="7" t="s">
        <v>126</v>
      </c>
      <c r="F116" s="7" t="s">
        <v>104</v>
      </c>
      <c r="G116" s="103">
        <f>G117</f>
        <v>25.3</v>
      </c>
      <c r="H116" s="144">
        <f t="shared" si="7"/>
        <v>0</v>
      </c>
      <c r="I116" s="104">
        <f>I117</f>
        <v>25.3</v>
      </c>
    </row>
    <row r="117" spans="1:9" s="74" customFormat="1" x14ac:dyDescent="0.25">
      <c r="A117" s="27" t="s">
        <v>17</v>
      </c>
      <c r="B117" s="7" t="s">
        <v>191</v>
      </c>
      <c r="C117" s="7" t="s">
        <v>44</v>
      </c>
      <c r="D117" s="7" t="s">
        <v>41</v>
      </c>
      <c r="E117" s="7" t="s">
        <v>126</v>
      </c>
      <c r="F117" s="7" t="s">
        <v>115</v>
      </c>
      <c r="G117" s="103">
        <v>25.3</v>
      </c>
      <c r="H117" s="144">
        <f t="shared" si="7"/>
        <v>0</v>
      </c>
      <c r="I117" s="104">
        <v>25.3</v>
      </c>
    </row>
    <row r="118" spans="1:9" s="74" customFormat="1" ht="26.25" x14ac:dyDescent="0.25">
      <c r="A118" s="48" t="s">
        <v>223</v>
      </c>
      <c r="B118" s="7" t="s">
        <v>191</v>
      </c>
      <c r="C118" s="7" t="s">
        <v>44</v>
      </c>
      <c r="D118" s="7" t="s">
        <v>41</v>
      </c>
      <c r="E118" s="7" t="s">
        <v>158</v>
      </c>
      <c r="F118" s="7" t="s">
        <v>40</v>
      </c>
      <c r="G118" s="103">
        <f>G119</f>
        <v>6.4</v>
      </c>
      <c r="H118" s="144">
        <f t="shared" si="7"/>
        <v>0</v>
      </c>
      <c r="I118" s="104">
        <f>I119</f>
        <v>6.4</v>
      </c>
    </row>
    <row r="119" spans="1:9" s="74" customFormat="1" ht="51" x14ac:dyDescent="0.25">
      <c r="A119" s="27" t="s">
        <v>146</v>
      </c>
      <c r="B119" s="7" t="s">
        <v>191</v>
      </c>
      <c r="C119" s="7" t="s">
        <v>44</v>
      </c>
      <c r="D119" s="7" t="s">
        <v>41</v>
      </c>
      <c r="E119" s="7" t="s">
        <v>158</v>
      </c>
      <c r="F119" s="7" t="s">
        <v>104</v>
      </c>
      <c r="G119" s="103">
        <f>G120</f>
        <v>6.4</v>
      </c>
      <c r="H119" s="144">
        <f t="shared" si="7"/>
        <v>0</v>
      </c>
      <c r="I119" s="104">
        <f>I120</f>
        <v>6.4</v>
      </c>
    </row>
    <row r="120" spans="1:9" s="75" customFormat="1" x14ac:dyDescent="0.25">
      <c r="A120" s="27" t="s">
        <v>17</v>
      </c>
      <c r="B120" s="7" t="s">
        <v>191</v>
      </c>
      <c r="C120" s="7" t="s">
        <v>44</v>
      </c>
      <c r="D120" s="7" t="s">
        <v>41</v>
      </c>
      <c r="E120" s="7" t="s">
        <v>158</v>
      </c>
      <c r="F120" s="7" t="s">
        <v>115</v>
      </c>
      <c r="G120" s="103">
        <f>5.2+1.2</f>
        <v>6.4</v>
      </c>
      <c r="H120" s="144">
        <f t="shared" si="7"/>
        <v>0</v>
      </c>
      <c r="I120" s="104">
        <f>5.2+1.2</f>
        <v>6.4</v>
      </c>
    </row>
    <row r="121" spans="1:9" s="75" customFormat="1" ht="39" x14ac:dyDescent="0.25">
      <c r="A121" s="48" t="s">
        <v>127</v>
      </c>
      <c r="B121" s="8" t="s">
        <v>191</v>
      </c>
      <c r="C121" s="8" t="s">
        <v>50</v>
      </c>
      <c r="D121" s="8" t="s">
        <v>39</v>
      </c>
      <c r="E121" s="8" t="s">
        <v>112</v>
      </c>
      <c r="F121" s="7" t="s">
        <v>40</v>
      </c>
      <c r="G121" s="103">
        <f t="shared" ref="G121:I122" si="12">G122</f>
        <v>30</v>
      </c>
      <c r="H121" s="144">
        <f t="shared" si="7"/>
        <v>0</v>
      </c>
      <c r="I121" s="104">
        <f t="shared" si="12"/>
        <v>30</v>
      </c>
    </row>
    <row r="122" spans="1:9" s="75" customFormat="1" ht="39" x14ac:dyDescent="0.25">
      <c r="A122" s="48" t="s">
        <v>128</v>
      </c>
      <c r="B122" s="7" t="s">
        <v>191</v>
      </c>
      <c r="C122" s="7" t="s">
        <v>50</v>
      </c>
      <c r="D122" s="7" t="s">
        <v>38</v>
      </c>
      <c r="E122" s="7" t="s">
        <v>112</v>
      </c>
      <c r="F122" s="7" t="s">
        <v>40</v>
      </c>
      <c r="G122" s="103">
        <f t="shared" si="12"/>
        <v>30</v>
      </c>
      <c r="H122" s="144">
        <f t="shared" si="7"/>
        <v>0</v>
      </c>
      <c r="I122" s="104">
        <f t="shared" si="12"/>
        <v>30</v>
      </c>
    </row>
    <row r="123" spans="1:9" s="75" customFormat="1" ht="26.25" x14ac:dyDescent="0.25">
      <c r="A123" s="48" t="s">
        <v>168</v>
      </c>
      <c r="B123" s="7" t="s">
        <v>191</v>
      </c>
      <c r="C123" s="7" t="s">
        <v>50</v>
      </c>
      <c r="D123" s="7" t="s">
        <v>38</v>
      </c>
      <c r="E123" s="7" t="s">
        <v>122</v>
      </c>
      <c r="F123" s="7" t="s">
        <v>40</v>
      </c>
      <c r="G123" s="103">
        <f>G124</f>
        <v>30</v>
      </c>
      <c r="H123" s="144">
        <f t="shared" si="7"/>
        <v>0</v>
      </c>
      <c r="I123" s="104">
        <f>I124</f>
        <v>30</v>
      </c>
    </row>
    <row r="124" spans="1:9" s="75" customFormat="1" ht="25.5" x14ac:dyDescent="0.25">
      <c r="A124" s="27" t="s">
        <v>147</v>
      </c>
      <c r="B124" s="7" t="s">
        <v>191</v>
      </c>
      <c r="C124" s="7" t="s">
        <v>50</v>
      </c>
      <c r="D124" s="7" t="s">
        <v>38</v>
      </c>
      <c r="E124" s="7" t="s">
        <v>122</v>
      </c>
      <c r="F124" s="7" t="s">
        <v>51</v>
      </c>
      <c r="G124" s="103">
        <f>G125</f>
        <v>30</v>
      </c>
      <c r="H124" s="144">
        <f t="shared" si="7"/>
        <v>0</v>
      </c>
      <c r="I124" s="104">
        <f>I125</f>
        <v>30</v>
      </c>
    </row>
    <row r="125" spans="1:9" ht="26.25" x14ac:dyDescent="0.25">
      <c r="A125" s="10" t="s">
        <v>103</v>
      </c>
      <c r="B125" s="7" t="s">
        <v>191</v>
      </c>
      <c r="C125" s="7" t="s">
        <v>50</v>
      </c>
      <c r="D125" s="7" t="s">
        <v>38</v>
      </c>
      <c r="E125" s="7" t="s">
        <v>122</v>
      </c>
      <c r="F125" s="7" t="s">
        <v>52</v>
      </c>
      <c r="G125" s="103">
        <v>30</v>
      </c>
      <c r="H125" s="144">
        <f t="shared" si="7"/>
        <v>0</v>
      </c>
      <c r="I125" s="104">
        <v>30</v>
      </c>
    </row>
    <row r="126" spans="1:9" x14ac:dyDescent="0.25">
      <c r="A126" s="52" t="s">
        <v>192</v>
      </c>
      <c r="B126" s="9" t="s">
        <v>55</v>
      </c>
      <c r="C126" s="9" t="s">
        <v>42</v>
      </c>
      <c r="D126" s="9" t="s">
        <v>39</v>
      </c>
      <c r="E126" s="9" t="s">
        <v>112</v>
      </c>
      <c r="F126" s="9" t="s">
        <v>40</v>
      </c>
      <c r="G126" s="100">
        <f>G127+G134</f>
        <v>982.40000000000009</v>
      </c>
      <c r="H126" s="101">
        <f t="shared" si="7"/>
        <v>0</v>
      </c>
      <c r="I126" s="102">
        <f>I127+I134</f>
        <v>982.40000000000009</v>
      </c>
    </row>
    <row r="127" spans="1:9" ht="26.25" x14ac:dyDescent="0.25">
      <c r="A127" s="46" t="s">
        <v>131</v>
      </c>
      <c r="B127" s="7" t="s">
        <v>55</v>
      </c>
      <c r="C127" s="7" t="s">
        <v>42</v>
      </c>
      <c r="D127" s="7" t="s">
        <v>38</v>
      </c>
      <c r="E127" s="7" t="s">
        <v>112</v>
      </c>
      <c r="F127" s="7" t="s">
        <v>40</v>
      </c>
      <c r="G127" s="103">
        <f>G128+G131</f>
        <v>943.7</v>
      </c>
      <c r="H127" s="101">
        <f t="shared" si="7"/>
        <v>0</v>
      </c>
      <c r="I127" s="104">
        <f>I128+I131</f>
        <v>943.7</v>
      </c>
    </row>
    <row r="128" spans="1:9" ht="26.25" x14ac:dyDescent="0.25">
      <c r="A128" s="46" t="s">
        <v>231</v>
      </c>
      <c r="B128" s="7" t="s">
        <v>55</v>
      </c>
      <c r="C128" s="7" t="s">
        <v>42</v>
      </c>
      <c r="D128" s="7" t="s">
        <v>38</v>
      </c>
      <c r="E128" s="7" t="s">
        <v>233</v>
      </c>
      <c r="F128" s="7" t="s">
        <v>40</v>
      </c>
      <c r="G128" s="103">
        <f>G129</f>
        <v>349</v>
      </c>
      <c r="H128" s="101">
        <f t="shared" si="7"/>
        <v>0</v>
      </c>
      <c r="I128" s="104">
        <f>I129</f>
        <v>349</v>
      </c>
    </row>
    <row r="129" spans="1:9" x14ac:dyDescent="0.25">
      <c r="A129" s="46" t="s">
        <v>13</v>
      </c>
      <c r="B129" s="7" t="s">
        <v>55</v>
      </c>
      <c r="C129" s="7" t="s">
        <v>42</v>
      </c>
      <c r="D129" s="7" t="s">
        <v>38</v>
      </c>
      <c r="E129" s="7" t="s">
        <v>233</v>
      </c>
      <c r="F129" s="7" t="s">
        <v>56</v>
      </c>
      <c r="G129" s="103">
        <f>G130</f>
        <v>349</v>
      </c>
      <c r="H129" s="101">
        <f t="shared" si="7"/>
        <v>0</v>
      </c>
      <c r="I129" s="104">
        <f>I130</f>
        <v>349</v>
      </c>
    </row>
    <row r="130" spans="1:9" x14ac:dyDescent="0.25">
      <c r="A130" s="46" t="s">
        <v>234</v>
      </c>
      <c r="B130" s="7" t="s">
        <v>55</v>
      </c>
      <c r="C130" s="7" t="s">
        <v>42</v>
      </c>
      <c r="D130" s="7" t="s">
        <v>38</v>
      </c>
      <c r="E130" s="7" t="s">
        <v>233</v>
      </c>
      <c r="F130" s="7" t="s">
        <v>235</v>
      </c>
      <c r="G130" s="103">
        <v>349</v>
      </c>
      <c r="H130" s="101">
        <f t="shared" si="7"/>
        <v>0</v>
      </c>
      <c r="I130" s="104">
        <v>349</v>
      </c>
    </row>
    <row r="131" spans="1:9" ht="25.5" x14ac:dyDescent="0.25">
      <c r="A131" s="63" t="s">
        <v>226</v>
      </c>
      <c r="B131" s="7" t="s">
        <v>55</v>
      </c>
      <c r="C131" s="7" t="s">
        <v>42</v>
      </c>
      <c r="D131" s="7" t="s">
        <v>38</v>
      </c>
      <c r="E131" s="7" t="s">
        <v>132</v>
      </c>
      <c r="F131" s="7" t="s">
        <v>40</v>
      </c>
      <c r="G131" s="103">
        <f>G132</f>
        <v>594.70000000000005</v>
      </c>
      <c r="H131" s="101">
        <f t="shared" si="7"/>
        <v>0</v>
      </c>
      <c r="I131" s="104">
        <f>I132</f>
        <v>594.70000000000005</v>
      </c>
    </row>
    <row r="132" spans="1:9" ht="51" x14ac:dyDescent="0.25">
      <c r="A132" s="27" t="s">
        <v>146</v>
      </c>
      <c r="B132" s="7" t="s">
        <v>55</v>
      </c>
      <c r="C132" s="7" t="s">
        <v>42</v>
      </c>
      <c r="D132" s="7" t="s">
        <v>38</v>
      </c>
      <c r="E132" s="7" t="s">
        <v>132</v>
      </c>
      <c r="F132" s="7" t="s">
        <v>104</v>
      </c>
      <c r="G132" s="103">
        <f>G133</f>
        <v>594.70000000000005</v>
      </c>
      <c r="H132" s="101">
        <f t="shared" si="7"/>
        <v>0</v>
      </c>
      <c r="I132" s="104">
        <f>I133</f>
        <v>594.70000000000005</v>
      </c>
    </row>
    <row r="133" spans="1:9" ht="26.25" x14ac:dyDescent="0.25">
      <c r="A133" s="10" t="s">
        <v>114</v>
      </c>
      <c r="B133" s="7" t="s">
        <v>55</v>
      </c>
      <c r="C133" s="7" t="s">
        <v>42</v>
      </c>
      <c r="D133" s="7" t="s">
        <v>38</v>
      </c>
      <c r="E133" s="7" t="s">
        <v>132</v>
      </c>
      <c r="F133" s="7" t="s">
        <v>115</v>
      </c>
      <c r="G133" s="103">
        <v>594.70000000000005</v>
      </c>
      <c r="H133" s="101">
        <f t="shared" si="7"/>
        <v>0</v>
      </c>
      <c r="I133" s="104">
        <v>594.70000000000005</v>
      </c>
    </row>
    <row r="134" spans="1:9" ht="26.25" x14ac:dyDescent="0.25">
      <c r="A134" s="28" t="s">
        <v>186</v>
      </c>
      <c r="B134" s="7" t="s">
        <v>55</v>
      </c>
      <c r="C134" s="7" t="s">
        <v>42</v>
      </c>
      <c r="D134" s="54" t="s">
        <v>41</v>
      </c>
      <c r="E134" s="54" t="s">
        <v>112</v>
      </c>
      <c r="F134" s="7" t="s">
        <v>40</v>
      </c>
      <c r="G134" s="103">
        <f>G135</f>
        <v>38.700000000000003</v>
      </c>
      <c r="H134" s="101">
        <f t="shared" si="7"/>
        <v>0</v>
      </c>
      <c r="I134" s="104">
        <f>I135</f>
        <v>38.700000000000003</v>
      </c>
    </row>
    <row r="135" spans="1:9" ht="51.75" x14ac:dyDescent="0.25">
      <c r="A135" s="10" t="s">
        <v>219</v>
      </c>
      <c r="B135" s="7" t="s">
        <v>55</v>
      </c>
      <c r="C135" s="7" t="s">
        <v>42</v>
      </c>
      <c r="D135" s="7" t="s">
        <v>41</v>
      </c>
      <c r="E135" s="7" t="s">
        <v>155</v>
      </c>
      <c r="F135" s="7" t="s">
        <v>40</v>
      </c>
      <c r="G135" s="103">
        <f t="shared" ref="G135:I135" si="13">G136</f>
        <v>38.700000000000003</v>
      </c>
      <c r="H135" s="101">
        <f t="shared" si="7"/>
        <v>0</v>
      </c>
      <c r="I135" s="104">
        <f t="shared" si="13"/>
        <v>38.700000000000003</v>
      </c>
    </row>
    <row r="136" spans="1:9" x14ac:dyDescent="0.25">
      <c r="A136" s="10" t="s">
        <v>34</v>
      </c>
      <c r="B136" s="7" t="s">
        <v>55</v>
      </c>
      <c r="C136" s="7" t="s">
        <v>42</v>
      </c>
      <c r="D136" s="7" t="s">
        <v>41</v>
      </c>
      <c r="E136" s="7" t="s">
        <v>155</v>
      </c>
      <c r="F136" s="7" t="s">
        <v>143</v>
      </c>
      <c r="G136" s="103">
        <f>G137</f>
        <v>38.700000000000003</v>
      </c>
      <c r="H136" s="101">
        <f t="shared" si="7"/>
        <v>0</v>
      </c>
      <c r="I136" s="104">
        <f>I137</f>
        <v>38.700000000000003</v>
      </c>
    </row>
    <row r="137" spans="1:9" x14ac:dyDescent="0.25">
      <c r="A137" s="21" t="s">
        <v>61</v>
      </c>
      <c r="B137" s="7" t="s">
        <v>55</v>
      </c>
      <c r="C137" s="7" t="s">
        <v>42</v>
      </c>
      <c r="D137" s="7" t="s">
        <v>41</v>
      </c>
      <c r="E137" s="7" t="s">
        <v>155</v>
      </c>
      <c r="F137" s="7" t="s">
        <v>144</v>
      </c>
      <c r="G137" s="103">
        <v>38.700000000000003</v>
      </c>
      <c r="H137" s="101">
        <f t="shared" si="7"/>
        <v>0</v>
      </c>
      <c r="I137" s="104">
        <v>38.700000000000003</v>
      </c>
    </row>
    <row r="138" spans="1:9" ht="39" x14ac:dyDescent="0.25">
      <c r="A138" s="11" t="s">
        <v>194</v>
      </c>
      <c r="B138" s="9" t="s">
        <v>193</v>
      </c>
      <c r="C138" s="9" t="s">
        <v>42</v>
      </c>
      <c r="D138" s="9" t="s">
        <v>39</v>
      </c>
      <c r="E138" s="9" t="s">
        <v>112</v>
      </c>
      <c r="F138" s="9" t="s">
        <v>40</v>
      </c>
      <c r="G138" s="100">
        <f>G139</f>
        <v>350</v>
      </c>
      <c r="H138" s="101">
        <f t="shared" si="7"/>
        <v>0</v>
      </c>
      <c r="I138" s="104">
        <f>I139</f>
        <v>350</v>
      </c>
    </row>
    <row r="139" spans="1:9" ht="39" x14ac:dyDescent="0.25">
      <c r="A139" s="10" t="s">
        <v>161</v>
      </c>
      <c r="B139" s="7" t="s">
        <v>193</v>
      </c>
      <c r="C139" s="7" t="s">
        <v>42</v>
      </c>
      <c r="D139" s="7" t="s">
        <v>41</v>
      </c>
      <c r="E139" s="7" t="s">
        <v>112</v>
      </c>
      <c r="F139" s="7" t="s">
        <v>40</v>
      </c>
      <c r="G139" s="103">
        <f t="shared" ref="G139:I139" si="14">G140</f>
        <v>350</v>
      </c>
      <c r="H139" s="101">
        <f t="shared" si="7"/>
        <v>0</v>
      </c>
      <c r="I139" s="104">
        <f t="shared" si="14"/>
        <v>350</v>
      </c>
    </row>
    <row r="140" spans="1:9" ht="39" x14ac:dyDescent="0.25">
      <c r="A140" s="10" t="s">
        <v>163</v>
      </c>
      <c r="B140" s="7" t="s">
        <v>193</v>
      </c>
      <c r="C140" s="7" t="s">
        <v>42</v>
      </c>
      <c r="D140" s="7" t="s">
        <v>41</v>
      </c>
      <c r="E140" s="7" t="s">
        <v>162</v>
      </c>
      <c r="F140" s="7" t="s">
        <v>40</v>
      </c>
      <c r="G140" s="103">
        <f>G141</f>
        <v>350</v>
      </c>
      <c r="H140" s="101">
        <f t="shared" si="7"/>
        <v>0</v>
      </c>
      <c r="I140" s="104">
        <f>I141</f>
        <v>350</v>
      </c>
    </row>
    <row r="141" spans="1:9" ht="25.5" x14ac:dyDescent="0.25">
      <c r="A141" s="27" t="s">
        <v>147</v>
      </c>
      <c r="B141" s="7" t="s">
        <v>193</v>
      </c>
      <c r="C141" s="7" t="s">
        <v>42</v>
      </c>
      <c r="D141" s="7" t="s">
        <v>41</v>
      </c>
      <c r="E141" s="7" t="s">
        <v>162</v>
      </c>
      <c r="F141" s="7" t="s">
        <v>51</v>
      </c>
      <c r="G141" s="103">
        <f>G142</f>
        <v>350</v>
      </c>
      <c r="H141" s="101">
        <f t="shared" si="7"/>
        <v>0</v>
      </c>
      <c r="I141" s="104">
        <f>I142</f>
        <v>350</v>
      </c>
    </row>
    <row r="142" spans="1:9" ht="26.25" x14ac:dyDescent="0.25">
      <c r="A142" s="10" t="s">
        <v>103</v>
      </c>
      <c r="B142" s="7" t="s">
        <v>193</v>
      </c>
      <c r="C142" s="7" t="s">
        <v>42</v>
      </c>
      <c r="D142" s="7" t="s">
        <v>41</v>
      </c>
      <c r="E142" s="7" t="s">
        <v>162</v>
      </c>
      <c r="F142" s="7" t="s">
        <v>52</v>
      </c>
      <c r="G142" s="103">
        <v>350</v>
      </c>
      <c r="H142" s="101">
        <f t="shared" si="7"/>
        <v>0</v>
      </c>
      <c r="I142" s="104">
        <v>350</v>
      </c>
    </row>
    <row r="143" spans="1:9" ht="26.25" x14ac:dyDescent="0.25">
      <c r="A143" s="11" t="s">
        <v>200</v>
      </c>
      <c r="B143" s="76" t="s">
        <v>201</v>
      </c>
      <c r="C143" s="76" t="s">
        <v>42</v>
      </c>
      <c r="D143" s="76" t="s">
        <v>39</v>
      </c>
      <c r="E143" s="76" t="s">
        <v>112</v>
      </c>
      <c r="F143" s="9" t="s">
        <v>40</v>
      </c>
      <c r="G143" s="100">
        <f>G151+G144</f>
        <v>9789.4999999999982</v>
      </c>
      <c r="H143" s="143">
        <f t="shared" si="7"/>
        <v>1884.1999999999989</v>
      </c>
      <c r="I143" s="102">
        <f>I151+I144</f>
        <v>11673.699999999997</v>
      </c>
    </row>
    <row r="144" spans="1:9" ht="26.25" x14ac:dyDescent="0.25">
      <c r="A144" s="10" t="s">
        <v>218</v>
      </c>
      <c r="B144" s="47" t="s">
        <v>201</v>
      </c>
      <c r="C144" s="47" t="s">
        <v>42</v>
      </c>
      <c r="D144" s="47" t="s">
        <v>38</v>
      </c>
      <c r="E144" s="47" t="s">
        <v>112</v>
      </c>
      <c r="F144" s="7" t="s">
        <v>40</v>
      </c>
      <c r="G144" s="103">
        <f>G145+G148</f>
        <v>139.4</v>
      </c>
      <c r="H144" s="144">
        <f t="shared" si="7"/>
        <v>1254.9000000000001</v>
      </c>
      <c r="I144" s="104">
        <f>I145+I148</f>
        <v>1394.3000000000002</v>
      </c>
    </row>
    <row r="145" spans="1:9" ht="26.25" x14ac:dyDescent="0.25">
      <c r="A145" s="10" t="s">
        <v>349</v>
      </c>
      <c r="B145" s="47" t="s">
        <v>201</v>
      </c>
      <c r="C145" s="47" t="s">
        <v>42</v>
      </c>
      <c r="D145" s="47" t="s">
        <v>38</v>
      </c>
      <c r="E145" s="47" t="s">
        <v>350</v>
      </c>
      <c r="F145" s="7" t="s">
        <v>40</v>
      </c>
      <c r="G145" s="103">
        <f>G146</f>
        <v>0</v>
      </c>
      <c r="H145" s="144">
        <f t="shared" si="7"/>
        <v>1254.9000000000001</v>
      </c>
      <c r="I145" s="104">
        <f>I146</f>
        <v>1254.9000000000001</v>
      </c>
    </row>
    <row r="146" spans="1:9" ht="26.25" x14ac:dyDescent="0.25">
      <c r="A146" s="10" t="s">
        <v>147</v>
      </c>
      <c r="B146" s="47" t="s">
        <v>201</v>
      </c>
      <c r="C146" s="47" t="s">
        <v>42</v>
      </c>
      <c r="D146" s="47" t="s">
        <v>38</v>
      </c>
      <c r="E146" s="47" t="s">
        <v>350</v>
      </c>
      <c r="F146" s="7" t="s">
        <v>51</v>
      </c>
      <c r="G146" s="103">
        <f>G147</f>
        <v>0</v>
      </c>
      <c r="H146" s="144">
        <f t="shared" si="7"/>
        <v>1254.9000000000001</v>
      </c>
      <c r="I146" s="104">
        <f>I147</f>
        <v>1254.9000000000001</v>
      </c>
    </row>
    <row r="147" spans="1:9" ht="26.25" x14ac:dyDescent="0.25">
      <c r="A147" s="10" t="s">
        <v>103</v>
      </c>
      <c r="B147" s="47" t="s">
        <v>201</v>
      </c>
      <c r="C147" s="47" t="s">
        <v>42</v>
      </c>
      <c r="D147" s="47" t="s">
        <v>38</v>
      </c>
      <c r="E147" s="47" t="s">
        <v>350</v>
      </c>
      <c r="F147" s="7" t="s">
        <v>52</v>
      </c>
      <c r="G147" s="103">
        <v>0</v>
      </c>
      <c r="H147" s="144">
        <f t="shared" si="7"/>
        <v>1254.9000000000001</v>
      </c>
      <c r="I147" s="104">
        <v>1254.9000000000001</v>
      </c>
    </row>
    <row r="148" spans="1:9" ht="39" x14ac:dyDescent="0.25">
      <c r="A148" s="10" t="s">
        <v>237</v>
      </c>
      <c r="B148" s="47" t="s">
        <v>201</v>
      </c>
      <c r="C148" s="47" t="s">
        <v>42</v>
      </c>
      <c r="D148" s="47" t="s">
        <v>38</v>
      </c>
      <c r="E148" s="47" t="s">
        <v>238</v>
      </c>
      <c r="F148" s="19" t="s">
        <v>40</v>
      </c>
      <c r="G148" s="106">
        <f>G149</f>
        <v>139.4</v>
      </c>
      <c r="H148" s="101">
        <f t="shared" si="7"/>
        <v>0</v>
      </c>
      <c r="I148" s="104">
        <f>I149</f>
        <v>139.4</v>
      </c>
    </row>
    <row r="149" spans="1:9" ht="26.25" x14ac:dyDescent="0.25">
      <c r="A149" s="10" t="s">
        <v>147</v>
      </c>
      <c r="B149" s="47" t="s">
        <v>201</v>
      </c>
      <c r="C149" s="47" t="s">
        <v>42</v>
      </c>
      <c r="D149" s="47" t="s">
        <v>41</v>
      </c>
      <c r="E149" s="47" t="s">
        <v>238</v>
      </c>
      <c r="F149" s="19" t="s">
        <v>51</v>
      </c>
      <c r="G149" s="106">
        <f>G150</f>
        <v>139.4</v>
      </c>
      <c r="H149" s="101">
        <f t="shared" si="7"/>
        <v>0</v>
      </c>
      <c r="I149" s="104">
        <f>I150</f>
        <v>139.4</v>
      </c>
    </row>
    <row r="150" spans="1:9" ht="26.25" x14ac:dyDescent="0.25">
      <c r="A150" s="10" t="s">
        <v>103</v>
      </c>
      <c r="B150" s="47" t="s">
        <v>201</v>
      </c>
      <c r="C150" s="47" t="s">
        <v>42</v>
      </c>
      <c r="D150" s="47" t="s">
        <v>41</v>
      </c>
      <c r="E150" s="47" t="s">
        <v>238</v>
      </c>
      <c r="F150" s="19" t="s">
        <v>52</v>
      </c>
      <c r="G150" s="106">
        <v>139.4</v>
      </c>
      <c r="H150" s="101">
        <f t="shared" si="7"/>
        <v>0</v>
      </c>
      <c r="I150" s="104">
        <v>139.4</v>
      </c>
    </row>
    <row r="151" spans="1:9" ht="26.25" x14ac:dyDescent="0.25">
      <c r="A151" s="10" t="s">
        <v>136</v>
      </c>
      <c r="B151" s="47" t="s">
        <v>201</v>
      </c>
      <c r="C151" s="47" t="s">
        <v>42</v>
      </c>
      <c r="D151" s="47" t="s">
        <v>41</v>
      </c>
      <c r="E151" s="47" t="s">
        <v>112</v>
      </c>
      <c r="F151" s="19" t="s">
        <v>40</v>
      </c>
      <c r="G151" s="106">
        <f>G152</f>
        <v>9650.0999999999985</v>
      </c>
      <c r="H151" s="144">
        <f t="shared" si="7"/>
        <v>629.29999999999927</v>
      </c>
      <c r="I151" s="104">
        <f>I152</f>
        <v>10279.399999999998</v>
      </c>
    </row>
    <row r="152" spans="1:9" ht="26.25" x14ac:dyDescent="0.25">
      <c r="A152" s="46" t="s">
        <v>168</v>
      </c>
      <c r="B152" s="47" t="s">
        <v>201</v>
      </c>
      <c r="C152" s="47" t="s">
        <v>42</v>
      </c>
      <c r="D152" s="47" t="s">
        <v>41</v>
      </c>
      <c r="E152" s="47" t="s">
        <v>122</v>
      </c>
      <c r="F152" s="19" t="s">
        <v>40</v>
      </c>
      <c r="G152" s="106">
        <f t="shared" ref="G152:I152" si="15">G153</f>
        <v>9650.0999999999985</v>
      </c>
      <c r="H152" s="144">
        <f t="shared" si="7"/>
        <v>629.29999999999927</v>
      </c>
      <c r="I152" s="104">
        <f t="shared" si="15"/>
        <v>10279.399999999998</v>
      </c>
    </row>
    <row r="153" spans="1:9" ht="25.5" x14ac:dyDescent="0.25">
      <c r="A153" s="27" t="s">
        <v>147</v>
      </c>
      <c r="B153" s="47" t="s">
        <v>201</v>
      </c>
      <c r="C153" s="19" t="s">
        <v>42</v>
      </c>
      <c r="D153" s="19" t="s">
        <v>41</v>
      </c>
      <c r="E153" s="19" t="s">
        <v>122</v>
      </c>
      <c r="F153" s="19" t="s">
        <v>51</v>
      </c>
      <c r="G153" s="106">
        <f>G154</f>
        <v>9650.0999999999985</v>
      </c>
      <c r="H153" s="144">
        <f t="shared" si="7"/>
        <v>629.29999999999927</v>
      </c>
      <c r="I153" s="104">
        <f>I154</f>
        <v>10279.399999999998</v>
      </c>
    </row>
    <row r="154" spans="1:9" ht="26.25" x14ac:dyDescent="0.25">
      <c r="A154" s="10" t="s">
        <v>103</v>
      </c>
      <c r="B154" s="47" t="s">
        <v>201</v>
      </c>
      <c r="C154" s="19" t="s">
        <v>42</v>
      </c>
      <c r="D154" s="19" t="s">
        <v>41</v>
      </c>
      <c r="E154" s="19" t="s">
        <v>122</v>
      </c>
      <c r="F154" s="19" t="s">
        <v>52</v>
      </c>
      <c r="G154" s="106">
        <f>9129.8+520.3</f>
        <v>9650.0999999999985</v>
      </c>
      <c r="H154" s="144">
        <f t="shared" si="7"/>
        <v>629.29999999999927</v>
      </c>
      <c r="I154" s="104">
        <f>9129.8+520.3+629.3</f>
        <v>10279.399999999998</v>
      </c>
    </row>
    <row r="155" spans="1:9" ht="39" x14ac:dyDescent="0.25">
      <c r="A155" s="11" t="s">
        <v>188</v>
      </c>
      <c r="B155" s="9" t="s">
        <v>187</v>
      </c>
      <c r="C155" s="9" t="s">
        <v>42</v>
      </c>
      <c r="D155" s="9" t="s">
        <v>39</v>
      </c>
      <c r="E155" s="9" t="s">
        <v>112</v>
      </c>
      <c r="F155" s="9" t="s">
        <v>40</v>
      </c>
      <c r="G155" s="100">
        <f>G156+G160</f>
        <v>243.6</v>
      </c>
      <c r="H155" s="143">
        <f t="shared" si="7"/>
        <v>0</v>
      </c>
      <c r="I155" s="102">
        <f>I156+I160</f>
        <v>243.6</v>
      </c>
    </row>
    <row r="156" spans="1:9" ht="26.25" x14ac:dyDescent="0.25">
      <c r="A156" s="46" t="s">
        <v>189</v>
      </c>
      <c r="B156" s="7" t="s">
        <v>187</v>
      </c>
      <c r="C156" s="7" t="s">
        <v>42</v>
      </c>
      <c r="D156" s="7" t="s">
        <v>41</v>
      </c>
      <c r="E156" s="7" t="s">
        <v>112</v>
      </c>
      <c r="F156" s="7" t="s">
        <v>40</v>
      </c>
      <c r="G156" s="103">
        <f>G157</f>
        <v>143.6</v>
      </c>
      <c r="H156" s="144">
        <f t="shared" si="7"/>
        <v>0</v>
      </c>
      <c r="I156" s="104">
        <f>I157</f>
        <v>143.6</v>
      </c>
    </row>
    <row r="157" spans="1:9" ht="51.75" x14ac:dyDescent="0.25">
      <c r="A157" s="46" t="s">
        <v>219</v>
      </c>
      <c r="B157" s="7" t="s">
        <v>187</v>
      </c>
      <c r="C157" s="7" t="s">
        <v>42</v>
      </c>
      <c r="D157" s="7" t="s">
        <v>41</v>
      </c>
      <c r="E157" s="7" t="s">
        <v>155</v>
      </c>
      <c r="F157" s="7" t="s">
        <v>40</v>
      </c>
      <c r="G157" s="103">
        <f t="shared" ref="G157:I157" si="16">G158</f>
        <v>143.6</v>
      </c>
      <c r="H157" s="144">
        <f t="shared" si="7"/>
        <v>0</v>
      </c>
      <c r="I157" s="104">
        <f t="shared" si="16"/>
        <v>143.6</v>
      </c>
    </row>
    <row r="158" spans="1:9" x14ac:dyDescent="0.25">
      <c r="A158" s="10" t="s">
        <v>34</v>
      </c>
      <c r="B158" s="7" t="s">
        <v>187</v>
      </c>
      <c r="C158" s="7" t="s">
        <v>42</v>
      </c>
      <c r="D158" s="7" t="s">
        <v>41</v>
      </c>
      <c r="E158" s="7" t="s">
        <v>155</v>
      </c>
      <c r="F158" s="7" t="s">
        <v>143</v>
      </c>
      <c r="G158" s="103">
        <f>G159</f>
        <v>143.6</v>
      </c>
      <c r="H158" s="144">
        <f t="shared" ref="H158:H173" si="17">I158-G158</f>
        <v>0</v>
      </c>
      <c r="I158" s="104">
        <f>I159</f>
        <v>143.6</v>
      </c>
    </row>
    <row r="159" spans="1:9" x14ac:dyDescent="0.25">
      <c r="A159" s="21" t="s">
        <v>61</v>
      </c>
      <c r="B159" s="7" t="s">
        <v>187</v>
      </c>
      <c r="C159" s="7" t="s">
        <v>42</v>
      </c>
      <c r="D159" s="7" t="s">
        <v>41</v>
      </c>
      <c r="E159" s="7" t="s">
        <v>155</v>
      </c>
      <c r="F159" s="7" t="s">
        <v>144</v>
      </c>
      <c r="G159" s="103">
        <v>143.6</v>
      </c>
      <c r="H159" s="144">
        <f t="shared" si="17"/>
        <v>0</v>
      </c>
      <c r="I159" s="104">
        <f>67.6+76</f>
        <v>143.6</v>
      </c>
    </row>
    <row r="160" spans="1:9" ht="26.25" x14ac:dyDescent="0.25">
      <c r="A160" s="10" t="s">
        <v>120</v>
      </c>
      <c r="B160" s="7" t="s">
        <v>187</v>
      </c>
      <c r="C160" s="7" t="s">
        <v>42</v>
      </c>
      <c r="D160" s="7" t="s">
        <v>45</v>
      </c>
      <c r="E160" s="7" t="s">
        <v>112</v>
      </c>
      <c r="F160" s="7" t="s">
        <v>40</v>
      </c>
      <c r="G160" s="103">
        <f t="shared" ref="G160:I160" si="18">G161</f>
        <v>100</v>
      </c>
      <c r="H160" s="144">
        <f t="shared" si="17"/>
        <v>0</v>
      </c>
      <c r="I160" s="104">
        <f t="shared" si="18"/>
        <v>100</v>
      </c>
    </row>
    <row r="161" spans="1:9" x14ac:dyDescent="0.25">
      <c r="A161" s="46" t="s">
        <v>180</v>
      </c>
      <c r="B161" s="7" t="s">
        <v>187</v>
      </c>
      <c r="C161" s="7" t="s">
        <v>42</v>
      </c>
      <c r="D161" s="7" t="s">
        <v>45</v>
      </c>
      <c r="E161" s="7" t="s">
        <v>121</v>
      </c>
      <c r="F161" s="7" t="s">
        <v>40</v>
      </c>
      <c r="G161" s="103">
        <f>G162+G163</f>
        <v>100</v>
      </c>
      <c r="H161" s="144">
        <f t="shared" si="17"/>
        <v>0</v>
      </c>
      <c r="I161" s="104">
        <f>I162+I163</f>
        <v>100</v>
      </c>
    </row>
    <row r="162" spans="1:9" x14ac:dyDescent="0.25">
      <c r="A162" s="46" t="s">
        <v>343</v>
      </c>
      <c r="B162" s="7" t="s">
        <v>187</v>
      </c>
      <c r="C162" s="7" t="s">
        <v>42</v>
      </c>
      <c r="D162" s="7" t="s">
        <v>45</v>
      </c>
      <c r="E162" s="7" t="s">
        <v>121</v>
      </c>
      <c r="F162" s="7" t="s">
        <v>341</v>
      </c>
      <c r="G162" s="103">
        <v>0</v>
      </c>
      <c r="H162" s="144">
        <f t="shared" si="17"/>
        <v>3</v>
      </c>
      <c r="I162" s="104">
        <v>3</v>
      </c>
    </row>
    <row r="163" spans="1:9" x14ac:dyDescent="0.25">
      <c r="A163" s="10" t="s">
        <v>13</v>
      </c>
      <c r="B163" s="7" t="s">
        <v>187</v>
      </c>
      <c r="C163" s="7" t="s">
        <v>42</v>
      </c>
      <c r="D163" s="7" t="s">
        <v>45</v>
      </c>
      <c r="E163" s="7" t="s">
        <v>121</v>
      </c>
      <c r="F163" s="7" t="s">
        <v>56</v>
      </c>
      <c r="G163" s="103">
        <f>G164</f>
        <v>100</v>
      </c>
      <c r="H163" s="144">
        <f t="shared" si="17"/>
        <v>-3</v>
      </c>
      <c r="I163" s="104">
        <f>I164</f>
        <v>97</v>
      </c>
    </row>
    <row r="164" spans="1:9" x14ac:dyDescent="0.25">
      <c r="A164" s="10" t="s">
        <v>15</v>
      </c>
      <c r="B164" s="7" t="s">
        <v>187</v>
      </c>
      <c r="C164" s="7" t="s">
        <v>42</v>
      </c>
      <c r="D164" s="7" t="s">
        <v>45</v>
      </c>
      <c r="E164" s="7" t="s">
        <v>121</v>
      </c>
      <c r="F164" s="7" t="s">
        <v>57</v>
      </c>
      <c r="G164" s="103">
        <v>100</v>
      </c>
      <c r="H164" s="144">
        <f t="shared" si="17"/>
        <v>-3</v>
      </c>
      <c r="I164" s="104">
        <f>100-3</f>
        <v>97</v>
      </c>
    </row>
    <row r="165" spans="1:9" ht="26.25" x14ac:dyDescent="0.25">
      <c r="A165" s="52" t="s">
        <v>202</v>
      </c>
      <c r="B165" s="57" t="s">
        <v>203</v>
      </c>
      <c r="C165" s="57" t="s">
        <v>42</v>
      </c>
      <c r="D165" s="57" t="s">
        <v>39</v>
      </c>
      <c r="E165" s="57" t="s">
        <v>112</v>
      </c>
      <c r="F165" s="57" t="s">
        <v>40</v>
      </c>
      <c r="G165" s="100">
        <f>G166</f>
        <v>3531.3</v>
      </c>
      <c r="H165" s="101">
        <f t="shared" si="17"/>
        <v>0</v>
      </c>
      <c r="I165" s="102">
        <f>I166</f>
        <v>3531.3</v>
      </c>
    </row>
    <row r="166" spans="1:9" ht="39" x14ac:dyDescent="0.25">
      <c r="A166" s="46" t="s">
        <v>141</v>
      </c>
      <c r="B166" s="55" t="s">
        <v>203</v>
      </c>
      <c r="C166" s="55" t="s">
        <v>42</v>
      </c>
      <c r="D166" s="55" t="s">
        <v>38</v>
      </c>
      <c r="E166" s="55" t="s">
        <v>112</v>
      </c>
      <c r="F166" s="55" t="s">
        <v>40</v>
      </c>
      <c r="G166" s="103">
        <f>G167+G170</f>
        <v>3531.3</v>
      </c>
      <c r="H166" s="101">
        <f t="shared" si="17"/>
        <v>0</v>
      </c>
      <c r="I166" s="104">
        <f>I167+I170</f>
        <v>3531.3</v>
      </c>
    </row>
    <row r="167" spans="1:9" ht="26.25" x14ac:dyDescent="0.25">
      <c r="A167" s="46" t="s">
        <v>168</v>
      </c>
      <c r="B167" s="55" t="s">
        <v>203</v>
      </c>
      <c r="C167" s="55" t="s">
        <v>42</v>
      </c>
      <c r="D167" s="55" t="s">
        <v>38</v>
      </c>
      <c r="E167" s="55" t="s">
        <v>122</v>
      </c>
      <c r="F167" s="55" t="s">
        <v>40</v>
      </c>
      <c r="G167" s="103">
        <f>G168</f>
        <v>1075</v>
      </c>
      <c r="H167" s="101">
        <f t="shared" si="17"/>
        <v>0</v>
      </c>
      <c r="I167" s="104">
        <f>I168</f>
        <v>1075</v>
      </c>
    </row>
    <row r="168" spans="1:9" ht="25.5" x14ac:dyDescent="0.25">
      <c r="A168" s="27" t="s">
        <v>147</v>
      </c>
      <c r="B168" s="55" t="s">
        <v>203</v>
      </c>
      <c r="C168" s="55" t="s">
        <v>42</v>
      </c>
      <c r="D168" s="55" t="s">
        <v>38</v>
      </c>
      <c r="E168" s="55" t="s">
        <v>122</v>
      </c>
      <c r="F168" s="7" t="s">
        <v>51</v>
      </c>
      <c r="G168" s="103">
        <f>G169</f>
        <v>1075</v>
      </c>
      <c r="H168" s="101">
        <f t="shared" si="17"/>
        <v>0</v>
      </c>
      <c r="I168" s="104">
        <f>I169</f>
        <v>1075</v>
      </c>
    </row>
    <row r="169" spans="1:9" ht="25.5" x14ac:dyDescent="0.25">
      <c r="A169" s="14" t="s">
        <v>103</v>
      </c>
      <c r="B169" s="55" t="s">
        <v>203</v>
      </c>
      <c r="C169" s="55" t="s">
        <v>42</v>
      </c>
      <c r="D169" s="55" t="s">
        <v>38</v>
      </c>
      <c r="E169" s="55" t="s">
        <v>122</v>
      </c>
      <c r="F169" s="7" t="s">
        <v>52</v>
      </c>
      <c r="G169" s="103">
        <v>1075</v>
      </c>
      <c r="H169" s="101">
        <f t="shared" si="17"/>
        <v>0</v>
      </c>
      <c r="I169" s="104">
        <v>1075</v>
      </c>
    </row>
    <row r="170" spans="1:9" ht="25.5" x14ac:dyDescent="0.25">
      <c r="A170" s="14" t="s">
        <v>229</v>
      </c>
      <c r="B170" s="55" t="s">
        <v>203</v>
      </c>
      <c r="C170" s="55" t="s">
        <v>42</v>
      </c>
      <c r="D170" s="55" t="s">
        <v>38</v>
      </c>
      <c r="E170" s="55" t="s">
        <v>244</v>
      </c>
      <c r="F170" s="7" t="s">
        <v>40</v>
      </c>
      <c r="G170" s="103">
        <f>G171</f>
        <v>2456.3000000000002</v>
      </c>
      <c r="H170" s="101">
        <f t="shared" si="17"/>
        <v>0</v>
      </c>
      <c r="I170" s="104">
        <f>I171</f>
        <v>2456.3000000000002</v>
      </c>
    </row>
    <row r="171" spans="1:9" ht="25.5" x14ac:dyDescent="0.25">
      <c r="A171" s="14" t="s">
        <v>147</v>
      </c>
      <c r="B171" s="55" t="s">
        <v>203</v>
      </c>
      <c r="C171" s="55" t="s">
        <v>42</v>
      </c>
      <c r="D171" s="55" t="s">
        <v>38</v>
      </c>
      <c r="E171" s="55" t="s">
        <v>244</v>
      </c>
      <c r="F171" s="7" t="s">
        <v>51</v>
      </c>
      <c r="G171" s="103">
        <f>G172</f>
        <v>2456.3000000000002</v>
      </c>
      <c r="H171" s="101">
        <f t="shared" si="17"/>
        <v>0</v>
      </c>
      <c r="I171" s="104">
        <f>I172</f>
        <v>2456.3000000000002</v>
      </c>
    </row>
    <row r="172" spans="1:9" ht="25.5" x14ac:dyDescent="0.25">
      <c r="A172" s="14" t="s">
        <v>103</v>
      </c>
      <c r="B172" s="55" t="s">
        <v>203</v>
      </c>
      <c r="C172" s="55" t="s">
        <v>42</v>
      </c>
      <c r="D172" s="55" t="s">
        <v>38</v>
      </c>
      <c r="E172" s="55" t="s">
        <v>244</v>
      </c>
      <c r="F172" s="7" t="s">
        <v>52</v>
      </c>
      <c r="G172" s="103">
        <v>2456.3000000000002</v>
      </c>
      <c r="H172" s="101">
        <f t="shared" si="17"/>
        <v>0</v>
      </c>
      <c r="I172" s="104">
        <v>2456.3000000000002</v>
      </c>
    </row>
    <row r="173" spans="1:9" x14ac:dyDescent="0.25">
      <c r="A173" s="15" t="s">
        <v>35</v>
      </c>
      <c r="B173" s="7"/>
      <c r="C173" s="7"/>
      <c r="D173" s="7"/>
      <c r="E173" s="7"/>
      <c r="F173" s="30"/>
      <c r="G173" s="145">
        <f>G8+G21+G49+G59+G74+G108+G126+G138+G143+G155+G165</f>
        <v>74381.8</v>
      </c>
      <c r="H173" s="101">
        <f t="shared" si="17"/>
        <v>7444.9000000000087</v>
      </c>
      <c r="I173" s="146">
        <f>I8+I21+I49+I59+I74+I108+I126+I138+I143+I155+I165</f>
        <v>81826.700000000012</v>
      </c>
    </row>
    <row r="174" spans="1:9" x14ac:dyDescent="0.25">
      <c r="G174" s="72"/>
    </row>
  </sheetData>
  <mergeCells count="11">
    <mergeCell ref="H5:H6"/>
    <mergeCell ref="I5:I6"/>
    <mergeCell ref="E2:I2"/>
    <mergeCell ref="E1:I1"/>
    <mergeCell ref="A3:I3"/>
    <mergeCell ref="A4:I4"/>
    <mergeCell ref="F5:F6"/>
    <mergeCell ref="G5:G6"/>
    <mergeCell ref="B2:D2"/>
    <mergeCell ref="A5:A6"/>
    <mergeCell ref="B5:E5"/>
  </mergeCells>
  <pageMargins left="0.7" right="0.7" top="0.75" bottom="0.75" header="0.3" footer="0.3"/>
  <pageSetup paperSize="9" scale="8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"/>
  <sheetViews>
    <sheetView zoomScale="120" zoomScaleNormal="120" workbookViewId="0">
      <selection activeCell="H1" sqref="H1:L1"/>
    </sheetView>
  </sheetViews>
  <sheetFormatPr defaultRowHeight="15" x14ac:dyDescent="0.25"/>
  <cols>
    <col min="1" max="1" width="49.85546875" style="132" customWidth="1"/>
    <col min="2" max="2" width="4" style="132" bestFit="1" customWidth="1"/>
    <col min="3" max="3" width="3.5703125" style="132" bestFit="1" customWidth="1"/>
    <col min="4" max="4" width="4" style="132" bestFit="1" customWidth="1"/>
    <col min="5" max="5" width="7" style="132" customWidth="1"/>
    <col min="6" max="6" width="4.28515625" style="132" bestFit="1" customWidth="1"/>
    <col min="7" max="8" width="9.140625" style="132"/>
    <col min="9" max="10" width="13.5703125" style="132" customWidth="1"/>
    <col min="11" max="11" width="9.140625" style="132"/>
    <col min="12" max="12" width="13.5703125" style="132" customWidth="1"/>
    <col min="13" max="16384" width="9.140625" style="132"/>
  </cols>
  <sheetData>
    <row r="1" spans="1:12" ht="42" customHeight="1" x14ac:dyDescent="0.25">
      <c r="H1" s="224" t="s">
        <v>392</v>
      </c>
      <c r="I1" s="224"/>
      <c r="J1" s="224"/>
      <c r="K1" s="224"/>
      <c r="L1" s="224"/>
    </row>
    <row r="2" spans="1:12" ht="46.5" customHeight="1" x14ac:dyDescent="0.25">
      <c r="A2" s="139"/>
      <c r="B2" s="224"/>
      <c r="C2" s="245"/>
      <c r="D2" s="245"/>
      <c r="F2" s="134"/>
      <c r="G2" s="134"/>
      <c r="H2" s="224" t="s">
        <v>264</v>
      </c>
      <c r="I2" s="224"/>
      <c r="J2" s="224"/>
      <c r="K2" s="224"/>
      <c r="L2" s="224"/>
    </row>
    <row r="3" spans="1:12" ht="93.75" customHeight="1" x14ac:dyDescent="0.25">
      <c r="A3" s="244" t="s">
        <v>265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</row>
    <row r="5" spans="1:12" x14ac:dyDescent="0.25">
      <c r="A5" s="226" t="s">
        <v>0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</row>
    <row r="6" spans="1:12" ht="23.25" customHeight="1" x14ac:dyDescent="0.25">
      <c r="A6" s="228" t="s">
        <v>2</v>
      </c>
      <c r="B6" s="232" t="s">
        <v>5</v>
      </c>
      <c r="C6" s="232"/>
      <c r="D6" s="232"/>
      <c r="E6" s="232"/>
      <c r="F6" s="233" t="s">
        <v>6</v>
      </c>
      <c r="G6" s="229" t="s">
        <v>256</v>
      </c>
      <c r="H6" s="222" t="s">
        <v>252</v>
      </c>
      <c r="I6" s="222" t="s">
        <v>269</v>
      </c>
      <c r="J6" s="235" t="s">
        <v>257</v>
      </c>
      <c r="K6" s="222" t="s">
        <v>252</v>
      </c>
      <c r="L6" s="222" t="s">
        <v>270</v>
      </c>
    </row>
    <row r="7" spans="1:12" ht="42" customHeight="1" x14ac:dyDescent="0.25">
      <c r="A7" s="228"/>
      <c r="B7" s="124" t="s">
        <v>7</v>
      </c>
      <c r="C7" s="124" t="s">
        <v>8</v>
      </c>
      <c r="D7" s="124" t="s">
        <v>145</v>
      </c>
      <c r="E7" s="124" t="s">
        <v>9</v>
      </c>
      <c r="F7" s="234"/>
      <c r="G7" s="230"/>
      <c r="H7" s="222"/>
      <c r="I7" s="222"/>
      <c r="J7" s="236"/>
      <c r="K7" s="222"/>
      <c r="L7" s="222"/>
    </row>
    <row r="8" spans="1:12" x14ac:dyDescent="0.25">
      <c r="A8" s="128">
        <v>1</v>
      </c>
      <c r="B8" s="127" t="s">
        <v>50</v>
      </c>
      <c r="C8" s="127" t="s">
        <v>58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</row>
    <row r="9" spans="1:12" ht="39" x14ac:dyDescent="0.25">
      <c r="A9" s="11" t="s">
        <v>212</v>
      </c>
      <c r="B9" s="57" t="s">
        <v>181</v>
      </c>
      <c r="C9" s="57" t="s">
        <v>42</v>
      </c>
      <c r="D9" s="57" t="s">
        <v>39</v>
      </c>
      <c r="E9" s="57" t="s">
        <v>112</v>
      </c>
      <c r="F9" s="57" t="s">
        <v>40</v>
      </c>
      <c r="G9" s="66">
        <f>G10+G14</f>
        <v>1574.4</v>
      </c>
      <c r="H9" s="66">
        <f t="shared" ref="H9:H40" si="0">I9-G9</f>
        <v>0</v>
      </c>
      <c r="I9" s="137">
        <f>I10+I14</f>
        <v>1574.4</v>
      </c>
      <c r="J9" s="137">
        <f>J10+J14</f>
        <v>1605.3</v>
      </c>
      <c r="K9" s="67">
        <f>L9-J9</f>
        <v>0</v>
      </c>
      <c r="L9" s="137">
        <f>L10+L14</f>
        <v>1605.3</v>
      </c>
    </row>
    <row r="10" spans="1:12" ht="26.25" x14ac:dyDescent="0.25">
      <c r="A10" s="10" t="s">
        <v>182</v>
      </c>
      <c r="B10" s="55" t="s">
        <v>181</v>
      </c>
      <c r="C10" s="55" t="s">
        <v>42</v>
      </c>
      <c r="D10" s="55" t="s">
        <v>38</v>
      </c>
      <c r="E10" s="55" t="s">
        <v>112</v>
      </c>
      <c r="F10" s="55" t="s">
        <v>40</v>
      </c>
      <c r="G10" s="67">
        <f>G11</f>
        <v>400</v>
      </c>
      <c r="H10" s="67">
        <f t="shared" si="0"/>
        <v>0</v>
      </c>
      <c r="I10" s="22">
        <f>I11</f>
        <v>400</v>
      </c>
      <c r="J10" s="22">
        <f>J11</f>
        <v>400</v>
      </c>
      <c r="K10" s="67">
        <f t="shared" ref="K10:K79" si="1">L10-J10</f>
        <v>0</v>
      </c>
      <c r="L10" s="22">
        <f>L11</f>
        <v>400</v>
      </c>
    </row>
    <row r="11" spans="1:12" ht="26.25" x14ac:dyDescent="0.25">
      <c r="A11" s="46" t="s">
        <v>168</v>
      </c>
      <c r="B11" s="55" t="s">
        <v>181</v>
      </c>
      <c r="C11" s="55" t="s">
        <v>42</v>
      </c>
      <c r="D11" s="55" t="s">
        <v>38</v>
      </c>
      <c r="E11" s="55" t="s">
        <v>122</v>
      </c>
      <c r="F11" s="55" t="s">
        <v>40</v>
      </c>
      <c r="G11" s="67">
        <f t="shared" ref="G11:L12" si="2">G12</f>
        <v>400</v>
      </c>
      <c r="H11" s="67">
        <f t="shared" si="0"/>
        <v>0</v>
      </c>
      <c r="I11" s="22">
        <f t="shared" si="2"/>
        <v>400</v>
      </c>
      <c r="J11" s="22">
        <f t="shared" si="2"/>
        <v>400</v>
      </c>
      <c r="K11" s="67">
        <f t="shared" si="1"/>
        <v>0</v>
      </c>
      <c r="L11" s="22">
        <f t="shared" si="2"/>
        <v>400</v>
      </c>
    </row>
    <row r="12" spans="1:12" ht="26.25" x14ac:dyDescent="0.25">
      <c r="A12" s="10" t="s">
        <v>147</v>
      </c>
      <c r="B12" s="55" t="s">
        <v>181</v>
      </c>
      <c r="C12" s="55" t="s">
        <v>42</v>
      </c>
      <c r="D12" s="55" t="s">
        <v>38</v>
      </c>
      <c r="E12" s="55" t="s">
        <v>122</v>
      </c>
      <c r="F12" s="7" t="s">
        <v>51</v>
      </c>
      <c r="G12" s="67">
        <f t="shared" si="2"/>
        <v>400</v>
      </c>
      <c r="H12" s="67">
        <f t="shared" si="0"/>
        <v>0</v>
      </c>
      <c r="I12" s="22">
        <f t="shared" si="2"/>
        <v>400</v>
      </c>
      <c r="J12" s="22">
        <f t="shared" si="2"/>
        <v>400</v>
      </c>
      <c r="K12" s="67">
        <f t="shared" si="1"/>
        <v>0</v>
      </c>
      <c r="L12" s="22">
        <f t="shared" si="2"/>
        <v>400</v>
      </c>
    </row>
    <row r="13" spans="1:12" ht="26.25" x14ac:dyDescent="0.25">
      <c r="A13" s="10" t="s">
        <v>103</v>
      </c>
      <c r="B13" s="55" t="s">
        <v>181</v>
      </c>
      <c r="C13" s="55" t="s">
        <v>42</v>
      </c>
      <c r="D13" s="55" t="s">
        <v>38</v>
      </c>
      <c r="E13" s="55" t="s">
        <v>122</v>
      </c>
      <c r="F13" s="7" t="s">
        <v>52</v>
      </c>
      <c r="G13" s="67">
        <v>400</v>
      </c>
      <c r="H13" s="67">
        <f t="shared" si="0"/>
        <v>0</v>
      </c>
      <c r="I13" s="22">
        <v>400</v>
      </c>
      <c r="J13" s="22">
        <v>400</v>
      </c>
      <c r="K13" s="67">
        <f t="shared" si="1"/>
        <v>0</v>
      </c>
      <c r="L13" s="22">
        <v>400</v>
      </c>
    </row>
    <row r="14" spans="1:12" ht="39" x14ac:dyDescent="0.25">
      <c r="A14" s="10" t="s">
        <v>183</v>
      </c>
      <c r="B14" s="55" t="s">
        <v>181</v>
      </c>
      <c r="C14" s="55" t="s">
        <v>42</v>
      </c>
      <c r="D14" s="55" t="s">
        <v>41</v>
      </c>
      <c r="E14" s="55" t="s">
        <v>112</v>
      </c>
      <c r="F14" s="55" t="s">
        <v>40</v>
      </c>
      <c r="G14" s="67">
        <f t="shared" ref="G14:L15" si="3">G15</f>
        <v>1174.4000000000001</v>
      </c>
      <c r="H14" s="67">
        <f t="shared" si="0"/>
        <v>0</v>
      </c>
      <c r="I14" s="22">
        <f t="shared" si="3"/>
        <v>1174.4000000000001</v>
      </c>
      <c r="J14" s="22">
        <f t="shared" si="3"/>
        <v>1205.3</v>
      </c>
      <c r="K14" s="67">
        <f t="shared" si="1"/>
        <v>0</v>
      </c>
      <c r="L14" s="22">
        <f t="shared" si="3"/>
        <v>1205.3</v>
      </c>
    </row>
    <row r="15" spans="1:12" ht="26.25" x14ac:dyDescent="0.25">
      <c r="A15" s="46" t="s">
        <v>168</v>
      </c>
      <c r="B15" s="55" t="s">
        <v>181</v>
      </c>
      <c r="C15" s="55" t="s">
        <v>42</v>
      </c>
      <c r="D15" s="55" t="s">
        <v>41</v>
      </c>
      <c r="E15" s="55" t="s">
        <v>122</v>
      </c>
      <c r="F15" s="55" t="s">
        <v>40</v>
      </c>
      <c r="G15" s="67">
        <f t="shared" si="3"/>
        <v>1174.4000000000001</v>
      </c>
      <c r="H15" s="67">
        <f t="shared" si="0"/>
        <v>0</v>
      </c>
      <c r="I15" s="22">
        <f t="shared" si="3"/>
        <v>1174.4000000000001</v>
      </c>
      <c r="J15" s="22">
        <f t="shared" si="3"/>
        <v>1205.3</v>
      </c>
      <c r="K15" s="67">
        <f t="shared" si="1"/>
        <v>0</v>
      </c>
      <c r="L15" s="22">
        <f t="shared" si="3"/>
        <v>1205.3</v>
      </c>
    </row>
    <row r="16" spans="1:12" ht="26.25" x14ac:dyDescent="0.25">
      <c r="A16" s="10" t="s">
        <v>147</v>
      </c>
      <c r="B16" s="55" t="s">
        <v>181</v>
      </c>
      <c r="C16" s="55" t="s">
        <v>42</v>
      </c>
      <c r="D16" s="55" t="s">
        <v>41</v>
      </c>
      <c r="E16" s="55" t="s">
        <v>122</v>
      </c>
      <c r="F16" s="55" t="s">
        <v>51</v>
      </c>
      <c r="G16" s="67">
        <f>G17</f>
        <v>1174.4000000000001</v>
      </c>
      <c r="H16" s="67">
        <f t="shared" si="0"/>
        <v>0</v>
      </c>
      <c r="I16" s="22">
        <f>I17</f>
        <v>1174.4000000000001</v>
      </c>
      <c r="J16" s="22">
        <f>J17</f>
        <v>1205.3</v>
      </c>
      <c r="K16" s="67">
        <f t="shared" si="1"/>
        <v>0</v>
      </c>
      <c r="L16" s="22">
        <f>L17</f>
        <v>1205.3</v>
      </c>
    </row>
    <row r="17" spans="1:12" ht="26.25" x14ac:dyDescent="0.25">
      <c r="A17" s="10" t="s">
        <v>103</v>
      </c>
      <c r="B17" s="55" t="s">
        <v>181</v>
      </c>
      <c r="C17" s="55" t="s">
        <v>42</v>
      </c>
      <c r="D17" s="55" t="s">
        <v>41</v>
      </c>
      <c r="E17" s="55" t="s">
        <v>122</v>
      </c>
      <c r="F17" s="55" t="s">
        <v>52</v>
      </c>
      <c r="G17" s="67">
        <v>1174.4000000000001</v>
      </c>
      <c r="H17" s="67">
        <f t="shared" si="0"/>
        <v>0</v>
      </c>
      <c r="I17" s="22">
        <v>1174.4000000000001</v>
      </c>
      <c r="J17" s="22">
        <v>1205.3</v>
      </c>
      <c r="K17" s="67">
        <f t="shared" si="1"/>
        <v>0</v>
      </c>
      <c r="L17" s="22">
        <v>1205.3</v>
      </c>
    </row>
    <row r="18" spans="1:12" ht="39" x14ac:dyDescent="0.25">
      <c r="A18" s="140" t="s">
        <v>184</v>
      </c>
      <c r="B18" s="9" t="s">
        <v>185</v>
      </c>
      <c r="C18" s="9" t="s">
        <v>42</v>
      </c>
      <c r="D18" s="9" t="s">
        <v>39</v>
      </c>
      <c r="E18" s="9" t="s">
        <v>112</v>
      </c>
      <c r="F18" s="9" t="s">
        <v>40</v>
      </c>
      <c r="G18" s="66">
        <f>G19+G27+G38+G42</f>
        <v>41089.4</v>
      </c>
      <c r="H18" s="66">
        <f t="shared" si="0"/>
        <v>0</v>
      </c>
      <c r="I18" s="137">
        <f>I19+I27+I38+I42</f>
        <v>41089.4</v>
      </c>
      <c r="J18" s="137">
        <f>J19+J27+J38+J42</f>
        <v>41244.6</v>
      </c>
      <c r="K18" s="67">
        <f t="shared" si="1"/>
        <v>0</v>
      </c>
      <c r="L18" s="137">
        <f>L19+L27+L38+L42</f>
        <v>41244.6</v>
      </c>
    </row>
    <row r="19" spans="1:12" ht="39" x14ac:dyDescent="0.25">
      <c r="A19" s="16" t="s">
        <v>157</v>
      </c>
      <c r="B19" s="7" t="s">
        <v>185</v>
      </c>
      <c r="C19" s="7" t="s">
        <v>42</v>
      </c>
      <c r="D19" s="7" t="s">
        <v>38</v>
      </c>
      <c r="E19" s="7" t="s">
        <v>112</v>
      </c>
      <c r="F19" s="7" t="s">
        <v>40</v>
      </c>
      <c r="G19" s="67">
        <f>G20</f>
        <v>21566.6</v>
      </c>
      <c r="H19" s="67">
        <f t="shared" si="0"/>
        <v>0</v>
      </c>
      <c r="I19" s="22">
        <f>I20</f>
        <v>21566.6</v>
      </c>
      <c r="J19" s="22">
        <f>J20</f>
        <v>21566.6</v>
      </c>
      <c r="K19" s="67">
        <f t="shared" si="1"/>
        <v>0</v>
      </c>
      <c r="L19" s="22">
        <f>L20</f>
        <v>21566.6</v>
      </c>
    </row>
    <row r="20" spans="1:12" x14ac:dyDescent="0.25">
      <c r="A20" s="59" t="s">
        <v>173</v>
      </c>
      <c r="B20" s="7" t="s">
        <v>185</v>
      </c>
      <c r="C20" s="7" t="s">
        <v>42</v>
      </c>
      <c r="D20" s="7" t="s">
        <v>38</v>
      </c>
      <c r="E20" s="7" t="s">
        <v>117</v>
      </c>
      <c r="F20" s="7" t="s">
        <v>40</v>
      </c>
      <c r="G20" s="67">
        <f>G21+G23+G25</f>
        <v>21566.6</v>
      </c>
      <c r="H20" s="67">
        <f t="shared" si="0"/>
        <v>0</v>
      </c>
      <c r="I20" s="22">
        <f>I21+I23+I25</f>
        <v>21566.6</v>
      </c>
      <c r="J20" s="22">
        <f>J21+J23+J25</f>
        <v>21566.6</v>
      </c>
      <c r="K20" s="67">
        <f t="shared" si="1"/>
        <v>0</v>
      </c>
      <c r="L20" s="22">
        <f>L21+L23+L25</f>
        <v>21566.6</v>
      </c>
    </row>
    <row r="21" spans="1:12" ht="63.75" x14ac:dyDescent="0.25">
      <c r="A21" s="27" t="s">
        <v>146</v>
      </c>
      <c r="B21" s="7" t="s">
        <v>185</v>
      </c>
      <c r="C21" s="7" t="s">
        <v>42</v>
      </c>
      <c r="D21" s="7" t="s">
        <v>38</v>
      </c>
      <c r="E21" s="7" t="s">
        <v>117</v>
      </c>
      <c r="F21" s="7" t="s">
        <v>104</v>
      </c>
      <c r="G21" s="67">
        <f>G22</f>
        <v>21432.2</v>
      </c>
      <c r="H21" s="67">
        <f t="shared" si="0"/>
        <v>0</v>
      </c>
      <c r="I21" s="22">
        <f>I22</f>
        <v>21432.2</v>
      </c>
      <c r="J21" s="22">
        <f>J22</f>
        <v>21432.2</v>
      </c>
      <c r="K21" s="67">
        <f t="shared" si="1"/>
        <v>0</v>
      </c>
      <c r="L21" s="22">
        <f>L22</f>
        <v>21432.2</v>
      </c>
    </row>
    <row r="22" spans="1:12" ht="25.5" x14ac:dyDescent="0.25">
      <c r="A22" s="27" t="s">
        <v>114</v>
      </c>
      <c r="B22" s="7" t="s">
        <v>185</v>
      </c>
      <c r="C22" s="7" t="s">
        <v>42</v>
      </c>
      <c r="D22" s="7" t="s">
        <v>38</v>
      </c>
      <c r="E22" s="7" t="s">
        <v>117</v>
      </c>
      <c r="F22" s="7" t="s">
        <v>115</v>
      </c>
      <c r="G22" s="67">
        <v>21432.2</v>
      </c>
      <c r="H22" s="67">
        <f t="shared" si="0"/>
        <v>0</v>
      </c>
      <c r="I22" s="22">
        <v>21432.2</v>
      </c>
      <c r="J22" s="22">
        <v>21432.2</v>
      </c>
      <c r="K22" s="67">
        <f t="shared" si="1"/>
        <v>0</v>
      </c>
      <c r="L22" s="22">
        <v>21432.2</v>
      </c>
    </row>
    <row r="23" spans="1:12" ht="25.5" x14ac:dyDescent="0.25">
      <c r="A23" s="27" t="s">
        <v>147</v>
      </c>
      <c r="B23" s="7" t="s">
        <v>185</v>
      </c>
      <c r="C23" s="7" t="s">
        <v>42</v>
      </c>
      <c r="D23" s="7" t="s">
        <v>38</v>
      </c>
      <c r="E23" s="7" t="s">
        <v>117</v>
      </c>
      <c r="F23" s="7" t="s">
        <v>51</v>
      </c>
      <c r="G23" s="67">
        <f>G24</f>
        <v>107.8</v>
      </c>
      <c r="H23" s="67">
        <f t="shared" si="0"/>
        <v>0</v>
      </c>
      <c r="I23" s="22">
        <f>I24</f>
        <v>107.8</v>
      </c>
      <c r="J23" s="22">
        <f>J24</f>
        <v>107.8</v>
      </c>
      <c r="K23" s="67">
        <f t="shared" si="1"/>
        <v>0</v>
      </c>
      <c r="L23" s="22">
        <f>L24</f>
        <v>107.8</v>
      </c>
    </row>
    <row r="24" spans="1:12" ht="26.25" x14ac:dyDescent="0.25">
      <c r="A24" s="10" t="s">
        <v>103</v>
      </c>
      <c r="B24" s="7" t="s">
        <v>185</v>
      </c>
      <c r="C24" s="7" t="s">
        <v>42</v>
      </c>
      <c r="D24" s="7" t="s">
        <v>38</v>
      </c>
      <c r="E24" s="7" t="s">
        <v>117</v>
      </c>
      <c r="F24" s="7" t="s">
        <v>52</v>
      </c>
      <c r="G24" s="67">
        <f>109-1.2</f>
        <v>107.8</v>
      </c>
      <c r="H24" s="67">
        <f t="shared" si="0"/>
        <v>0</v>
      </c>
      <c r="I24" s="22">
        <f>109-1.2</f>
        <v>107.8</v>
      </c>
      <c r="J24" s="22">
        <f>109-1.2</f>
        <v>107.8</v>
      </c>
      <c r="K24" s="67">
        <f t="shared" si="1"/>
        <v>0</v>
      </c>
      <c r="L24" s="22">
        <f>109-1.2</f>
        <v>107.8</v>
      </c>
    </row>
    <row r="25" spans="1:12" x14ac:dyDescent="0.25">
      <c r="A25" s="10" t="s">
        <v>13</v>
      </c>
      <c r="B25" s="7" t="s">
        <v>185</v>
      </c>
      <c r="C25" s="7" t="s">
        <v>42</v>
      </c>
      <c r="D25" s="7" t="s">
        <v>38</v>
      </c>
      <c r="E25" s="7" t="s">
        <v>117</v>
      </c>
      <c r="F25" s="7" t="s">
        <v>56</v>
      </c>
      <c r="G25" s="67">
        <f>G26</f>
        <v>26.6</v>
      </c>
      <c r="H25" s="67">
        <f t="shared" si="0"/>
        <v>0</v>
      </c>
      <c r="I25" s="22">
        <f>I26</f>
        <v>26.6</v>
      </c>
      <c r="J25" s="22">
        <f>J26</f>
        <v>26.6</v>
      </c>
      <c r="K25" s="67">
        <f t="shared" si="1"/>
        <v>0</v>
      </c>
      <c r="L25" s="22">
        <f>L26</f>
        <v>26.6</v>
      </c>
    </row>
    <row r="26" spans="1:12" x14ac:dyDescent="0.25">
      <c r="A26" s="46" t="s">
        <v>225</v>
      </c>
      <c r="B26" s="7" t="s">
        <v>185</v>
      </c>
      <c r="C26" s="7" t="s">
        <v>42</v>
      </c>
      <c r="D26" s="7" t="s">
        <v>38</v>
      </c>
      <c r="E26" s="7" t="s">
        <v>117</v>
      </c>
      <c r="F26" s="7" t="s">
        <v>118</v>
      </c>
      <c r="G26" s="67">
        <v>26.6</v>
      </c>
      <c r="H26" s="67">
        <f t="shared" si="0"/>
        <v>0</v>
      </c>
      <c r="I26" s="22">
        <v>26.6</v>
      </c>
      <c r="J26" s="22">
        <v>26.6</v>
      </c>
      <c r="K26" s="67">
        <f t="shared" si="1"/>
        <v>0</v>
      </c>
      <c r="L26" s="22">
        <v>26.6</v>
      </c>
    </row>
    <row r="27" spans="1:12" ht="51.75" x14ac:dyDescent="0.25">
      <c r="A27" s="46" t="s">
        <v>159</v>
      </c>
      <c r="B27" s="7" t="s">
        <v>185</v>
      </c>
      <c r="C27" s="7" t="s">
        <v>42</v>
      </c>
      <c r="D27" s="7" t="s">
        <v>41</v>
      </c>
      <c r="E27" s="7" t="s">
        <v>112</v>
      </c>
      <c r="F27" s="7" t="s">
        <v>40</v>
      </c>
      <c r="G27" s="67">
        <f>G28+G35</f>
        <v>17098</v>
      </c>
      <c r="H27" s="67">
        <f t="shared" si="0"/>
        <v>0</v>
      </c>
      <c r="I27" s="22">
        <f>I28+I35</f>
        <v>17098</v>
      </c>
      <c r="J27" s="22">
        <f>J28+J35</f>
        <v>17253.199999999997</v>
      </c>
      <c r="K27" s="67">
        <f t="shared" si="1"/>
        <v>0</v>
      </c>
      <c r="L27" s="22">
        <f>L28+L35</f>
        <v>17253.199999999997</v>
      </c>
    </row>
    <row r="28" spans="1:12" ht="26.25" x14ac:dyDescent="0.25">
      <c r="A28" s="46" t="s">
        <v>221</v>
      </c>
      <c r="B28" s="7" t="s">
        <v>185</v>
      </c>
      <c r="C28" s="7" t="s">
        <v>42</v>
      </c>
      <c r="D28" s="7" t="s">
        <v>41</v>
      </c>
      <c r="E28" s="7" t="s">
        <v>130</v>
      </c>
      <c r="F28" s="7" t="s">
        <v>40</v>
      </c>
      <c r="G28" s="67">
        <f>G29+G31+G33</f>
        <v>16931.2</v>
      </c>
      <c r="H28" s="67">
        <f t="shared" si="0"/>
        <v>0</v>
      </c>
      <c r="I28" s="22">
        <f>I29+I31+I33</f>
        <v>16931.2</v>
      </c>
      <c r="J28" s="22">
        <f>J29+J31+J33</f>
        <v>17086.399999999998</v>
      </c>
      <c r="K28" s="67">
        <f t="shared" si="1"/>
        <v>0</v>
      </c>
      <c r="L28" s="22">
        <f>L29+L31+L33</f>
        <v>17086.399999999998</v>
      </c>
    </row>
    <row r="29" spans="1:12" ht="63.75" x14ac:dyDescent="0.25">
      <c r="A29" s="27" t="s">
        <v>146</v>
      </c>
      <c r="B29" s="7" t="s">
        <v>185</v>
      </c>
      <c r="C29" s="7" t="s">
        <v>42</v>
      </c>
      <c r="D29" s="7" t="s">
        <v>41</v>
      </c>
      <c r="E29" s="7" t="s">
        <v>130</v>
      </c>
      <c r="F29" s="7" t="s">
        <v>104</v>
      </c>
      <c r="G29" s="67">
        <f>G30</f>
        <v>13064</v>
      </c>
      <c r="H29" s="67">
        <f t="shared" si="0"/>
        <v>0</v>
      </c>
      <c r="I29" s="22">
        <f>I30</f>
        <v>13064</v>
      </c>
      <c r="J29" s="22">
        <f>J30</f>
        <v>13065</v>
      </c>
      <c r="K29" s="67">
        <f t="shared" si="1"/>
        <v>0</v>
      </c>
      <c r="L29" s="22">
        <f>L30</f>
        <v>13065</v>
      </c>
    </row>
    <row r="30" spans="1:12" x14ac:dyDescent="0.25">
      <c r="A30" s="46" t="s">
        <v>17</v>
      </c>
      <c r="B30" s="7" t="s">
        <v>185</v>
      </c>
      <c r="C30" s="7" t="s">
        <v>42</v>
      </c>
      <c r="D30" s="7" t="s">
        <v>41</v>
      </c>
      <c r="E30" s="7" t="s">
        <v>130</v>
      </c>
      <c r="F30" s="7" t="s">
        <v>105</v>
      </c>
      <c r="G30" s="67">
        <v>13064</v>
      </c>
      <c r="H30" s="67">
        <f t="shared" si="0"/>
        <v>0</v>
      </c>
      <c r="I30" s="22">
        <v>13064</v>
      </c>
      <c r="J30" s="22">
        <v>13065</v>
      </c>
      <c r="K30" s="67">
        <f t="shared" si="1"/>
        <v>0</v>
      </c>
      <c r="L30" s="22">
        <v>13065</v>
      </c>
    </row>
    <row r="31" spans="1:12" ht="25.5" x14ac:dyDescent="0.25">
      <c r="A31" s="27" t="s">
        <v>147</v>
      </c>
      <c r="B31" s="7" t="s">
        <v>185</v>
      </c>
      <c r="C31" s="7" t="s">
        <v>42</v>
      </c>
      <c r="D31" s="7" t="s">
        <v>41</v>
      </c>
      <c r="E31" s="7" t="s">
        <v>130</v>
      </c>
      <c r="F31" s="7" t="s">
        <v>51</v>
      </c>
      <c r="G31" s="67">
        <f>G32</f>
        <v>3769.9</v>
      </c>
      <c r="H31" s="67">
        <f t="shared" si="0"/>
        <v>0</v>
      </c>
      <c r="I31" s="22">
        <f>I32</f>
        <v>3769.9</v>
      </c>
      <c r="J31" s="22">
        <f>J32</f>
        <v>3924.1</v>
      </c>
      <c r="K31" s="67">
        <f t="shared" si="1"/>
        <v>0</v>
      </c>
      <c r="L31" s="22">
        <f>L32</f>
        <v>3924.1</v>
      </c>
    </row>
    <row r="32" spans="1:12" ht="26.25" x14ac:dyDescent="0.25">
      <c r="A32" s="10" t="s">
        <v>103</v>
      </c>
      <c r="B32" s="7" t="s">
        <v>185</v>
      </c>
      <c r="C32" s="7" t="s">
        <v>42</v>
      </c>
      <c r="D32" s="7" t="s">
        <v>41</v>
      </c>
      <c r="E32" s="7" t="s">
        <v>130</v>
      </c>
      <c r="F32" s="7" t="s">
        <v>52</v>
      </c>
      <c r="G32" s="67">
        <v>3769.9</v>
      </c>
      <c r="H32" s="67">
        <f t="shared" si="0"/>
        <v>0</v>
      </c>
      <c r="I32" s="22">
        <v>3769.9</v>
      </c>
      <c r="J32" s="22">
        <v>3924.1</v>
      </c>
      <c r="K32" s="67">
        <f t="shared" si="1"/>
        <v>0</v>
      </c>
      <c r="L32" s="22">
        <v>3924.1</v>
      </c>
    </row>
    <row r="33" spans="1:12" x14ac:dyDescent="0.25">
      <c r="A33" s="10" t="s">
        <v>13</v>
      </c>
      <c r="B33" s="7" t="s">
        <v>185</v>
      </c>
      <c r="C33" s="7" t="s">
        <v>42</v>
      </c>
      <c r="D33" s="7" t="s">
        <v>41</v>
      </c>
      <c r="E33" s="7" t="s">
        <v>130</v>
      </c>
      <c r="F33" s="7" t="s">
        <v>56</v>
      </c>
      <c r="G33" s="67">
        <f>G34</f>
        <v>97.3</v>
      </c>
      <c r="H33" s="67">
        <f t="shared" si="0"/>
        <v>0</v>
      </c>
      <c r="I33" s="22">
        <f>I34</f>
        <v>97.3</v>
      </c>
      <c r="J33" s="22">
        <f>J34</f>
        <v>97.3</v>
      </c>
      <c r="K33" s="67">
        <f t="shared" si="1"/>
        <v>0</v>
      </c>
      <c r="L33" s="22">
        <f>L34</f>
        <v>97.3</v>
      </c>
    </row>
    <row r="34" spans="1:12" x14ac:dyDescent="0.25">
      <c r="A34" s="46" t="s">
        <v>225</v>
      </c>
      <c r="B34" s="7" t="s">
        <v>185</v>
      </c>
      <c r="C34" s="7" t="s">
        <v>42</v>
      </c>
      <c r="D34" s="7" t="s">
        <v>41</v>
      </c>
      <c r="E34" s="7" t="s">
        <v>130</v>
      </c>
      <c r="F34" s="7" t="s">
        <v>118</v>
      </c>
      <c r="G34" s="67">
        <v>97.3</v>
      </c>
      <c r="H34" s="67">
        <f t="shared" si="0"/>
        <v>0</v>
      </c>
      <c r="I34" s="22">
        <v>97.3</v>
      </c>
      <c r="J34" s="22">
        <v>97.3</v>
      </c>
      <c r="K34" s="67">
        <f t="shared" si="1"/>
        <v>0</v>
      </c>
      <c r="L34" s="22">
        <v>97.3</v>
      </c>
    </row>
    <row r="35" spans="1:12" x14ac:dyDescent="0.25">
      <c r="A35" s="14" t="s">
        <v>25</v>
      </c>
      <c r="B35" s="54" t="s">
        <v>185</v>
      </c>
      <c r="C35" s="54" t="s">
        <v>42</v>
      </c>
      <c r="D35" s="54" t="s">
        <v>41</v>
      </c>
      <c r="E35" s="54" t="s">
        <v>137</v>
      </c>
      <c r="F35" s="7" t="s">
        <v>40</v>
      </c>
      <c r="G35" s="67">
        <f t="shared" ref="G35:L35" si="4">G36</f>
        <v>166.8</v>
      </c>
      <c r="H35" s="67">
        <f t="shared" si="0"/>
        <v>0</v>
      </c>
      <c r="I35" s="22">
        <f t="shared" si="4"/>
        <v>166.8</v>
      </c>
      <c r="J35" s="22">
        <f t="shared" si="4"/>
        <v>166.8</v>
      </c>
      <c r="K35" s="67">
        <f t="shared" si="1"/>
        <v>0</v>
      </c>
      <c r="L35" s="22">
        <f t="shared" si="4"/>
        <v>166.8</v>
      </c>
    </row>
    <row r="36" spans="1:12" ht="25.5" x14ac:dyDescent="0.25">
      <c r="A36" s="27" t="s">
        <v>147</v>
      </c>
      <c r="B36" s="54" t="s">
        <v>185</v>
      </c>
      <c r="C36" s="54" t="s">
        <v>42</v>
      </c>
      <c r="D36" s="54" t="s">
        <v>41</v>
      </c>
      <c r="E36" s="7" t="s">
        <v>137</v>
      </c>
      <c r="F36" s="7" t="s">
        <v>51</v>
      </c>
      <c r="G36" s="67">
        <f>G37</f>
        <v>166.8</v>
      </c>
      <c r="H36" s="67">
        <f t="shared" si="0"/>
        <v>0</v>
      </c>
      <c r="I36" s="22">
        <f>I37</f>
        <v>166.8</v>
      </c>
      <c r="J36" s="22">
        <f>J37</f>
        <v>166.8</v>
      </c>
      <c r="K36" s="67">
        <f t="shared" si="1"/>
        <v>0</v>
      </c>
      <c r="L36" s="22">
        <f>L37</f>
        <v>166.8</v>
      </c>
    </row>
    <row r="37" spans="1:12" ht="25.5" x14ac:dyDescent="0.25">
      <c r="A37" s="14" t="s">
        <v>103</v>
      </c>
      <c r="B37" s="54" t="s">
        <v>185</v>
      </c>
      <c r="C37" s="54" t="s">
        <v>42</v>
      </c>
      <c r="D37" s="54" t="s">
        <v>41</v>
      </c>
      <c r="E37" s="7" t="s">
        <v>137</v>
      </c>
      <c r="F37" s="7" t="s">
        <v>52</v>
      </c>
      <c r="G37" s="67">
        <v>166.8</v>
      </c>
      <c r="H37" s="67">
        <f t="shared" si="0"/>
        <v>0</v>
      </c>
      <c r="I37" s="22">
        <v>166.8</v>
      </c>
      <c r="J37" s="22">
        <v>166.8</v>
      </c>
      <c r="K37" s="67">
        <f t="shared" si="1"/>
        <v>0</v>
      </c>
      <c r="L37" s="22">
        <v>166.8</v>
      </c>
    </row>
    <row r="38" spans="1:12" ht="39" x14ac:dyDescent="0.25">
      <c r="A38" s="16" t="s">
        <v>160</v>
      </c>
      <c r="B38" s="7" t="s">
        <v>185</v>
      </c>
      <c r="C38" s="7" t="s">
        <v>42</v>
      </c>
      <c r="D38" s="7" t="s">
        <v>45</v>
      </c>
      <c r="E38" s="7" t="s">
        <v>112</v>
      </c>
      <c r="F38" s="7" t="s">
        <v>40</v>
      </c>
      <c r="G38" s="67">
        <f t="shared" ref="G38:L39" si="5">G39</f>
        <v>300</v>
      </c>
      <c r="H38" s="67">
        <f t="shared" si="0"/>
        <v>0</v>
      </c>
      <c r="I38" s="22">
        <f t="shared" si="5"/>
        <v>300</v>
      </c>
      <c r="J38" s="22">
        <f t="shared" si="5"/>
        <v>300</v>
      </c>
      <c r="K38" s="67">
        <f t="shared" si="1"/>
        <v>0</v>
      </c>
      <c r="L38" s="22">
        <f t="shared" si="5"/>
        <v>300</v>
      </c>
    </row>
    <row r="39" spans="1:12" ht="26.25" x14ac:dyDescent="0.25">
      <c r="A39" s="10" t="s">
        <v>247</v>
      </c>
      <c r="B39" s="7" t="s">
        <v>185</v>
      </c>
      <c r="C39" s="7" t="s">
        <v>42</v>
      </c>
      <c r="D39" s="7" t="s">
        <v>45</v>
      </c>
      <c r="E39" s="7" t="s">
        <v>246</v>
      </c>
      <c r="F39" s="7" t="s">
        <v>40</v>
      </c>
      <c r="G39" s="67">
        <f t="shared" si="5"/>
        <v>300</v>
      </c>
      <c r="H39" s="67">
        <f t="shared" si="0"/>
        <v>0</v>
      </c>
      <c r="I39" s="22">
        <f t="shared" si="5"/>
        <v>300</v>
      </c>
      <c r="J39" s="22">
        <f t="shared" si="5"/>
        <v>300</v>
      </c>
      <c r="K39" s="67">
        <f t="shared" si="1"/>
        <v>0</v>
      </c>
      <c r="L39" s="22">
        <f t="shared" si="5"/>
        <v>300</v>
      </c>
    </row>
    <row r="40" spans="1:12" x14ac:dyDescent="0.25">
      <c r="A40" s="10" t="s">
        <v>33</v>
      </c>
      <c r="B40" s="7" t="s">
        <v>185</v>
      </c>
      <c r="C40" s="7" t="s">
        <v>42</v>
      </c>
      <c r="D40" s="7" t="s">
        <v>45</v>
      </c>
      <c r="E40" s="7" t="s">
        <v>246</v>
      </c>
      <c r="F40" s="7" t="s">
        <v>149</v>
      </c>
      <c r="G40" s="67">
        <f>G41</f>
        <v>300</v>
      </c>
      <c r="H40" s="67">
        <f t="shared" si="0"/>
        <v>0</v>
      </c>
      <c r="I40" s="22">
        <f>I41</f>
        <v>300</v>
      </c>
      <c r="J40" s="22">
        <f>J41</f>
        <v>300</v>
      </c>
      <c r="K40" s="67">
        <f t="shared" si="1"/>
        <v>0</v>
      </c>
      <c r="L40" s="22">
        <f>L41</f>
        <v>300</v>
      </c>
    </row>
    <row r="41" spans="1:12" x14ac:dyDescent="0.25">
      <c r="A41" s="10" t="s">
        <v>216</v>
      </c>
      <c r="B41" s="7" t="s">
        <v>185</v>
      </c>
      <c r="C41" s="7" t="s">
        <v>42</v>
      </c>
      <c r="D41" s="7" t="s">
        <v>45</v>
      </c>
      <c r="E41" s="7" t="s">
        <v>246</v>
      </c>
      <c r="F41" s="7" t="s">
        <v>215</v>
      </c>
      <c r="G41" s="67">
        <v>300</v>
      </c>
      <c r="H41" s="67">
        <f t="shared" ref="H41:H78" si="6">I41-G41</f>
        <v>0</v>
      </c>
      <c r="I41" s="22">
        <v>300</v>
      </c>
      <c r="J41" s="22">
        <v>300</v>
      </c>
      <c r="K41" s="67">
        <f t="shared" si="1"/>
        <v>0</v>
      </c>
      <c r="L41" s="22">
        <v>300</v>
      </c>
    </row>
    <row r="42" spans="1:12" ht="39" x14ac:dyDescent="0.25">
      <c r="A42" s="16" t="s">
        <v>156</v>
      </c>
      <c r="B42" s="7" t="s">
        <v>185</v>
      </c>
      <c r="C42" s="7" t="s">
        <v>42</v>
      </c>
      <c r="D42" s="7" t="s">
        <v>43</v>
      </c>
      <c r="E42" s="7" t="s">
        <v>112</v>
      </c>
      <c r="F42" s="7" t="s">
        <v>40</v>
      </c>
      <c r="G42" s="67">
        <f t="shared" ref="G42:L42" si="7">G43</f>
        <v>2124.8000000000002</v>
      </c>
      <c r="H42" s="67">
        <f t="shared" si="6"/>
        <v>0</v>
      </c>
      <c r="I42" s="22">
        <f t="shared" si="7"/>
        <v>2124.8000000000002</v>
      </c>
      <c r="J42" s="22">
        <f t="shared" si="7"/>
        <v>2124.8000000000002</v>
      </c>
      <c r="K42" s="67">
        <f t="shared" si="1"/>
        <v>0</v>
      </c>
      <c r="L42" s="22">
        <f t="shared" si="7"/>
        <v>2124.8000000000002</v>
      </c>
    </row>
    <row r="43" spans="1:12" ht="25.5" x14ac:dyDescent="0.25">
      <c r="A43" s="27" t="s">
        <v>220</v>
      </c>
      <c r="B43" s="7" t="s">
        <v>185</v>
      </c>
      <c r="C43" s="7" t="s">
        <v>42</v>
      </c>
      <c r="D43" s="7" t="s">
        <v>43</v>
      </c>
      <c r="E43" s="7" t="s">
        <v>113</v>
      </c>
      <c r="F43" s="7" t="s">
        <v>40</v>
      </c>
      <c r="G43" s="67">
        <f>G44</f>
        <v>2124.8000000000002</v>
      </c>
      <c r="H43" s="67">
        <f t="shared" si="6"/>
        <v>0</v>
      </c>
      <c r="I43" s="22">
        <f>I44</f>
        <v>2124.8000000000002</v>
      </c>
      <c r="J43" s="22">
        <f>J44</f>
        <v>2124.8000000000002</v>
      </c>
      <c r="K43" s="67">
        <f t="shared" si="1"/>
        <v>0</v>
      </c>
      <c r="L43" s="22">
        <f>L44</f>
        <v>2124.8000000000002</v>
      </c>
    </row>
    <row r="44" spans="1:12" ht="63.75" x14ac:dyDescent="0.25">
      <c r="A44" s="27" t="s">
        <v>146</v>
      </c>
      <c r="B44" s="7" t="s">
        <v>185</v>
      </c>
      <c r="C44" s="7" t="s">
        <v>42</v>
      </c>
      <c r="D44" s="7" t="s">
        <v>43</v>
      </c>
      <c r="E44" s="7" t="s">
        <v>113</v>
      </c>
      <c r="F44" s="7" t="s">
        <v>104</v>
      </c>
      <c r="G44" s="67">
        <f>G45</f>
        <v>2124.8000000000002</v>
      </c>
      <c r="H44" s="67">
        <f t="shared" si="6"/>
        <v>0</v>
      </c>
      <c r="I44" s="22">
        <f>I45</f>
        <v>2124.8000000000002</v>
      </c>
      <c r="J44" s="22">
        <f>J45</f>
        <v>2124.8000000000002</v>
      </c>
      <c r="K44" s="67">
        <f t="shared" si="1"/>
        <v>0</v>
      </c>
      <c r="L44" s="22">
        <f>L45</f>
        <v>2124.8000000000002</v>
      </c>
    </row>
    <row r="45" spans="1:12" ht="25.5" x14ac:dyDescent="0.25">
      <c r="A45" s="27" t="s">
        <v>114</v>
      </c>
      <c r="B45" s="7" t="s">
        <v>185</v>
      </c>
      <c r="C45" s="7" t="s">
        <v>42</v>
      </c>
      <c r="D45" s="7" t="s">
        <v>43</v>
      </c>
      <c r="E45" s="7" t="s">
        <v>113</v>
      </c>
      <c r="F45" s="7" t="s">
        <v>115</v>
      </c>
      <c r="G45" s="67">
        <v>2124.8000000000002</v>
      </c>
      <c r="H45" s="67">
        <f t="shared" si="6"/>
        <v>0</v>
      </c>
      <c r="I45" s="22">
        <v>2124.8000000000002</v>
      </c>
      <c r="J45" s="22">
        <v>2124.8000000000002</v>
      </c>
      <c r="K45" s="67">
        <f t="shared" si="1"/>
        <v>0</v>
      </c>
      <c r="L45" s="22">
        <v>2124.8000000000002</v>
      </c>
    </row>
    <row r="46" spans="1:12" ht="26.25" x14ac:dyDescent="0.25">
      <c r="A46" s="11" t="s">
        <v>210</v>
      </c>
      <c r="B46" s="57" t="s">
        <v>211</v>
      </c>
      <c r="C46" s="57" t="s">
        <v>42</v>
      </c>
      <c r="D46" s="57" t="s">
        <v>39</v>
      </c>
      <c r="E46" s="57" t="s">
        <v>112</v>
      </c>
      <c r="F46" s="57" t="s">
        <v>40</v>
      </c>
      <c r="G46" s="66">
        <f>G47</f>
        <v>301</v>
      </c>
      <c r="H46" s="66">
        <f t="shared" si="6"/>
        <v>0</v>
      </c>
      <c r="I46" s="137">
        <f>I47</f>
        <v>301</v>
      </c>
      <c r="J46" s="137">
        <f>J47</f>
        <v>416</v>
      </c>
      <c r="K46" s="67">
        <f t="shared" si="1"/>
        <v>0</v>
      </c>
      <c r="L46" s="137">
        <f>L47</f>
        <v>416</v>
      </c>
    </row>
    <row r="47" spans="1:12" ht="44.25" customHeight="1" x14ac:dyDescent="0.25">
      <c r="A47" s="10" t="s">
        <v>172</v>
      </c>
      <c r="B47" s="55" t="s">
        <v>211</v>
      </c>
      <c r="C47" s="55" t="s">
        <v>42</v>
      </c>
      <c r="D47" s="55" t="s">
        <v>38</v>
      </c>
      <c r="E47" s="55" t="s">
        <v>112</v>
      </c>
      <c r="F47" s="55" t="s">
        <v>40</v>
      </c>
      <c r="G47" s="67">
        <f t="shared" ref="G47:L48" si="8">G48</f>
        <v>301</v>
      </c>
      <c r="H47" s="67">
        <f t="shared" si="6"/>
        <v>0</v>
      </c>
      <c r="I47" s="22">
        <f t="shared" si="8"/>
        <v>301</v>
      </c>
      <c r="J47" s="22">
        <f t="shared" si="8"/>
        <v>416</v>
      </c>
      <c r="K47" s="67">
        <f t="shared" si="1"/>
        <v>0</v>
      </c>
      <c r="L47" s="22">
        <f t="shared" si="8"/>
        <v>416</v>
      </c>
    </row>
    <row r="48" spans="1:12" x14ac:dyDescent="0.25">
      <c r="A48" s="10" t="s">
        <v>173</v>
      </c>
      <c r="B48" s="55" t="s">
        <v>211</v>
      </c>
      <c r="C48" s="55" t="s">
        <v>42</v>
      </c>
      <c r="D48" s="55" t="s">
        <v>38</v>
      </c>
      <c r="E48" s="55" t="s">
        <v>129</v>
      </c>
      <c r="F48" s="55" t="s">
        <v>40</v>
      </c>
      <c r="G48" s="67">
        <f t="shared" si="8"/>
        <v>301</v>
      </c>
      <c r="H48" s="67">
        <f t="shared" si="6"/>
        <v>0</v>
      </c>
      <c r="I48" s="22">
        <f t="shared" si="8"/>
        <v>301</v>
      </c>
      <c r="J48" s="22">
        <f t="shared" si="8"/>
        <v>416</v>
      </c>
      <c r="K48" s="67">
        <f t="shared" si="1"/>
        <v>0</v>
      </c>
      <c r="L48" s="22">
        <f t="shared" si="8"/>
        <v>416</v>
      </c>
    </row>
    <row r="49" spans="1:12" ht="26.25" x14ac:dyDescent="0.25">
      <c r="A49" s="10" t="s">
        <v>147</v>
      </c>
      <c r="B49" s="55" t="s">
        <v>211</v>
      </c>
      <c r="C49" s="55" t="s">
        <v>42</v>
      </c>
      <c r="D49" s="55" t="s">
        <v>38</v>
      </c>
      <c r="E49" s="55" t="s">
        <v>129</v>
      </c>
      <c r="F49" s="55" t="s">
        <v>51</v>
      </c>
      <c r="G49" s="67">
        <f>G50</f>
        <v>301</v>
      </c>
      <c r="H49" s="67">
        <f t="shared" si="6"/>
        <v>0</v>
      </c>
      <c r="I49" s="22">
        <f>I50</f>
        <v>301</v>
      </c>
      <c r="J49" s="22">
        <f>J50</f>
        <v>416</v>
      </c>
      <c r="K49" s="67">
        <f t="shared" si="1"/>
        <v>0</v>
      </c>
      <c r="L49" s="22">
        <f>L50</f>
        <v>416</v>
      </c>
    </row>
    <row r="50" spans="1:12" ht="26.25" x14ac:dyDescent="0.25">
      <c r="A50" s="46" t="s">
        <v>103</v>
      </c>
      <c r="B50" s="55" t="s">
        <v>211</v>
      </c>
      <c r="C50" s="55" t="s">
        <v>42</v>
      </c>
      <c r="D50" s="55" t="s">
        <v>38</v>
      </c>
      <c r="E50" s="55" t="s">
        <v>129</v>
      </c>
      <c r="F50" s="55" t="s">
        <v>52</v>
      </c>
      <c r="G50" s="67">
        <v>301</v>
      </c>
      <c r="H50" s="67">
        <f t="shared" si="6"/>
        <v>0</v>
      </c>
      <c r="I50" s="22">
        <v>301</v>
      </c>
      <c r="J50" s="22">
        <v>416</v>
      </c>
      <c r="K50" s="67">
        <f t="shared" si="1"/>
        <v>0</v>
      </c>
      <c r="L50" s="22">
        <v>416</v>
      </c>
    </row>
    <row r="51" spans="1:12" ht="26.25" x14ac:dyDescent="0.25">
      <c r="A51" s="140" t="s">
        <v>197</v>
      </c>
      <c r="B51" s="9" t="s">
        <v>196</v>
      </c>
      <c r="C51" s="9" t="s">
        <v>42</v>
      </c>
      <c r="D51" s="9" t="s">
        <v>39</v>
      </c>
      <c r="E51" s="9" t="s">
        <v>112</v>
      </c>
      <c r="F51" s="9" t="s">
        <v>40</v>
      </c>
      <c r="G51" s="66">
        <f>G52+G59</f>
        <v>2356.4</v>
      </c>
      <c r="H51" s="66">
        <f t="shared" si="6"/>
        <v>0</v>
      </c>
      <c r="I51" s="137">
        <f>I52+I59</f>
        <v>2356.4</v>
      </c>
      <c r="J51" s="137">
        <f>J52+J59</f>
        <v>2243.1999999999998</v>
      </c>
      <c r="K51" s="67">
        <f t="shared" si="1"/>
        <v>0</v>
      </c>
      <c r="L51" s="137">
        <f>L52+L59</f>
        <v>2243.1999999999998</v>
      </c>
    </row>
    <row r="52" spans="1:12" ht="39" x14ac:dyDescent="0.25">
      <c r="A52" s="16" t="s">
        <v>135</v>
      </c>
      <c r="B52" s="7" t="s">
        <v>196</v>
      </c>
      <c r="C52" s="7" t="s">
        <v>42</v>
      </c>
      <c r="D52" s="7" t="s">
        <v>38</v>
      </c>
      <c r="E52" s="7" t="s">
        <v>112</v>
      </c>
      <c r="F52" s="7" t="s">
        <v>40</v>
      </c>
      <c r="G52" s="67">
        <f>G56+G53</f>
        <v>1800</v>
      </c>
      <c r="H52" s="67">
        <f t="shared" si="6"/>
        <v>0</v>
      </c>
      <c r="I52" s="22">
        <f>I56+I53</f>
        <v>1800</v>
      </c>
      <c r="J52" s="22">
        <f>J56+J53</f>
        <v>1700</v>
      </c>
      <c r="K52" s="67">
        <f t="shared" si="1"/>
        <v>0</v>
      </c>
      <c r="L52" s="22">
        <f>L56+L53</f>
        <v>1700</v>
      </c>
    </row>
    <row r="53" spans="1:12" ht="26.25" x14ac:dyDescent="0.25">
      <c r="A53" s="16" t="s">
        <v>224</v>
      </c>
      <c r="B53" s="7" t="s">
        <v>196</v>
      </c>
      <c r="C53" s="7" t="s">
        <v>42</v>
      </c>
      <c r="D53" s="7" t="s">
        <v>38</v>
      </c>
      <c r="E53" s="54" t="s">
        <v>152</v>
      </c>
      <c r="F53" s="7" t="s">
        <v>40</v>
      </c>
      <c r="G53" s="67">
        <f>G54</f>
        <v>800</v>
      </c>
      <c r="H53" s="67">
        <f t="shared" si="6"/>
        <v>0</v>
      </c>
      <c r="I53" s="22">
        <f>I54</f>
        <v>800</v>
      </c>
      <c r="J53" s="22">
        <f>J54</f>
        <v>700</v>
      </c>
      <c r="K53" s="67">
        <f t="shared" si="1"/>
        <v>0</v>
      </c>
      <c r="L53" s="22">
        <f>L54</f>
        <v>700</v>
      </c>
    </row>
    <row r="54" spans="1:12" ht="63.75" x14ac:dyDescent="0.25">
      <c r="A54" s="27" t="s">
        <v>146</v>
      </c>
      <c r="B54" s="7" t="s">
        <v>196</v>
      </c>
      <c r="C54" s="7" t="s">
        <v>42</v>
      </c>
      <c r="D54" s="7" t="s">
        <v>38</v>
      </c>
      <c r="E54" s="54" t="s">
        <v>152</v>
      </c>
      <c r="F54" s="7" t="s">
        <v>104</v>
      </c>
      <c r="G54" s="67">
        <f>G55</f>
        <v>800</v>
      </c>
      <c r="H54" s="67">
        <f t="shared" si="6"/>
        <v>0</v>
      </c>
      <c r="I54" s="22">
        <f>I55</f>
        <v>800</v>
      </c>
      <c r="J54" s="22">
        <f>J55</f>
        <v>700</v>
      </c>
      <c r="K54" s="67">
        <f t="shared" si="1"/>
        <v>0</v>
      </c>
      <c r="L54" s="22">
        <f>L55</f>
        <v>700</v>
      </c>
    </row>
    <row r="55" spans="1:12" x14ac:dyDescent="0.25">
      <c r="A55" s="10" t="s">
        <v>17</v>
      </c>
      <c r="B55" s="7" t="s">
        <v>196</v>
      </c>
      <c r="C55" s="7" t="s">
        <v>42</v>
      </c>
      <c r="D55" s="7" t="s">
        <v>38</v>
      </c>
      <c r="E55" s="54" t="s">
        <v>152</v>
      </c>
      <c r="F55" s="7" t="s">
        <v>105</v>
      </c>
      <c r="G55" s="67">
        <v>800</v>
      </c>
      <c r="H55" s="67">
        <f t="shared" si="6"/>
        <v>0</v>
      </c>
      <c r="I55" s="22">
        <v>800</v>
      </c>
      <c r="J55" s="22">
        <v>700</v>
      </c>
      <c r="K55" s="67">
        <f t="shared" si="1"/>
        <v>0</v>
      </c>
      <c r="L55" s="22">
        <v>700</v>
      </c>
    </row>
    <row r="56" spans="1:12" ht="26.25" x14ac:dyDescent="0.25">
      <c r="A56" s="46" t="s">
        <v>198</v>
      </c>
      <c r="B56" s="7" t="s">
        <v>196</v>
      </c>
      <c r="C56" s="7" t="s">
        <v>42</v>
      </c>
      <c r="D56" s="7" t="s">
        <v>38</v>
      </c>
      <c r="E56" s="7" t="s">
        <v>164</v>
      </c>
      <c r="F56" s="7" t="s">
        <v>40</v>
      </c>
      <c r="G56" s="67">
        <f>G57</f>
        <v>1000</v>
      </c>
      <c r="H56" s="67">
        <f t="shared" si="6"/>
        <v>0</v>
      </c>
      <c r="I56" s="22">
        <f>I57</f>
        <v>1000</v>
      </c>
      <c r="J56" s="22">
        <f>J57</f>
        <v>1000</v>
      </c>
      <c r="K56" s="67">
        <f t="shared" si="1"/>
        <v>0</v>
      </c>
      <c r="L56" s="22">
        <f>L57</f>
        <v>1000</v>
      </c>
    </row>
    <row r="57" spans="1:12" ht="63.75" x14ac:dyDescent="0.25">
      <c r="A57" s="27" t="s">
        <v>146</v>
      </c>
      <c r="B57" s="7" t="s">
        <v>196</v>
      </c>
      <c r="C57" s="7" t="s">
        <v>42</v>
      </c>
      <c r="D57" s="7" t="s">
        <v>38</v>
      </c>
      <c r="E57" s="7" t="s">
        <v>164</v>
      </c>
      <c r="F57" s="7" t="s">
        <v>104</v>
      </c>
      <c r="G57" s="67">
        <f>G58</f>
        <v>1000</v>
      </c>
      <c r="H57" s="67">
        <f t="shared" si="6"/>
        <v>0</v>
      </c>
      <c r="I57" s="22">
        <f>I58</f>
        <v>1000</v>
      </c>
      <c r="J57" s="22">
        <f>J58</f>
        <v>1000</v>
      </c>
      <c r="K57" s="67">
        <f t="shared" si="1"/>
        <v>0</v>
      </c>
      <c r="L57" s="22">
        <f>L58</f>
        <v>1000</v>
      </c>
    </row>
    <row r="58" spans="1:12" x14ac:dyDescent="0.25">
      <c r="A58" s="10" t="s">
        <v>17</v>
      </c>
      <c r="B58" s="7" t="s">
        <v>196</v>
      </c>
      <c r="C58" s="7" t="s">
        <v>42</v>
      </c>
      <c r="D58" s="7" t="s">
        <v>38</v>
      </c>
      <c r="E58" s="7" t="s">
        <v>164</v>
      </c>
      <c r="F58" s="7" t="s">
        <v>105</v>
      </c>
      <c r="G58" s="67">
        <v>1000</v>
      </c>
      <c r="H58" s="67">
        <f t="shared" si="6"/>
        <v>0</v>
      </c>
      <c r="I58" s="22">
        <v>1000</v>
      </c>
      <c r="J58" s="22">
        <v>1000</v>
      </c>
      <c r="K58" s="67">
        <f t="shared" si="1"/>
        <v>0</v>
      </c>
      <c r="L58" s="22">
        <v>1000</v>
      </c>
    </row>
    <row r="59" spans="1:12" x14ac:dyDescent="0.25">
      <c r="A59" s="84" t="s">
        <v>199</v>
      </c>
      <c r="B59" s="54" t="s">
        <v>196</v>
      </c>
      <c r="C59" s="54" t="s">
        <v>42</v>
      </c>
      <c r="D59" s="54" t="s">
        <v>41</v>
      </c>
      <c r="E59" s="54" t="s">
        <v>112</v>
      </c>
      <c r="F59" s="54" t="s">
        <v>40</v>
      </c>
      <c r="G59" s="67">
        <f>G60+G63</f>
        <v>556.4</v>
      </c>
      <c r="H59" s="67">
        <f t="shared" si="6"/>
        <v>0</v>
      </c>
      <c r="I59" s="22">
        <f>I60+I63</f>
        <v>556.4</v>
      </c>
      <c r="J59" s="22">
        <f>J60+J63</f>
        <v>543.20000000000005</v>
      </c>
      <c r="K59" s="67">
        <f t="shared" si="1"/>
        <v>0</v>
      </c>
      <c r="L59" s="22">
        <f>L60+L63</f>
        <v>543.20000000000005</v>
      </c>
    </row>
    <row r="60" spans="1:12" ht="26.25" x14ac:dyDescent="0.25">
      <c r="A60" s="46" t="s">
        <v>168</v>
      </c>
      <c r="B60" s="54" t="s">
        <v>196</v>
      </c>
      <c r="C60" s="54" t="s">
        <v>42</v>
      </c>
      <c r="D60" s="54" t="s">
        <v>41</v>
      </c>
      <c r="E60" s="54" t="s">
        <v>122</v>
      </c>
      <c r="F60" s="54" t="s">
        <v>40</v>
      </c>
      <c r="G60" s="67">
        <f t="shared" ref="G60:L61" si="9">G61</f>
        <v>466.4</v>
      </c>
      <c r="H60" s="67">
        <f t="shared" si="6"/>
        <v>0</v>
      </c>
      <c r="I60" s="22">
        <f t="shared" si="9"/>
        <v>466.4</v>
      </c>
      <c r="J60" s="22">
        <f t="shared" si="9"/>
        <v>458.2</v>
      </c>
      <c r="K60" s="67">
        <f t="shared" si="1"/>
        <v>0</v>
      </c>
      <c r="L60" s="22">
        <f t="shared" si="9"/>
        <v>458.2</v>
      </c>
    </row>
    <row r="61" spans="1:12" ht="63.75" x14ac:dyDescent="0.25">
      <c r="A61" s="27" t="s">
        <v>146</v>
      </c>
      <c r="B61" s="54" t="s">
        <v>196</v>
      </c>
      <c r="C61" s="54" t="s">
        <v>42</v>
      </c>
      <c r="D61" s="54" t="s">
        <v>41</v>
      </c>
      <c r="E61" s="54" t="s">
        <v>122</v>
      </c>
      <c r="F61" s="54" t="s">
        <v>104</v>
      </c>
      <c r="G61" s="67">
        <f t="shared" si="9"/>
        <v>466.4</v>
      </c>
      <c r="H61" s="67">
        <f t="shared" si="6"/>
        <v>0</v>
      </c>
      <c r="I61" s="22">
        <f t="shared" si="9"/>
        <v>466.4</v>
      </c>
      <c r="J61" s="22">
        <f t="shared" si="9"/>
        <v>458.2</v>
      </c>
      <c r="K61" s="67">
        <f t="shared" si="1"/>
        <v>0</v>
      </c>
      <c r="L61" s="22">
        <f t="shared" si="9"/>
        <v>458.2</v>
      </c>
    </row>
    <row r="62" spans="1:12" x14ac:dyDescent="0.25">
      <c r="A62" s="46" t="s">
        <v>17</v>
      </c>
      <c r="B62" s="54" t="s">
        <v>196</v>
      </c>
      <c r="C62" s="54" t="s">
        <v>42</v>
      </c>
      <c r="D62" s="54" t="s">
        <v>41</v>
      </c>
      <c r="E62" s="54" t="s">
        <v>122</v>
      </c>
      <c r="F62" s="54" t="s">
        <v>105</v>
      </c>
      <c r="G62" s="67">
        <v>466.4</v>
      </c>
      <c r="H62" s="67">
        <f t="shared" si="6"/>
        <v>0</v>
      </c>
      <c r="I62" s="22">
        <v>466.4</v>
      </c>
      <c r="J62" s="22">
        <v>458.2</v>
      </c>
      <c r="K62" s="67">
        <f t="shared" si="1"/>
        <v>0</v>
      </c>
      <c r="L62" s="22">
        <v>458.2</v>
      </c>
    </row>
    <row r="63" spans="1:12" ht="26.25" x14ac:dyDescent="0.25">
      <c r="A63" s="46" t="s">
        <v>224</v>
      </c>
      <c r="B63" s="54" t="s">
        <v>196</v>
      </c>
      <c r="C63" s="54" t="s">
        <v>42</v>
      </c>
      <c r="D63" s="54" t="s">
        <v>41</v>
      </c>
      <c r="E63" s="54" t="s">
        <v>152</v>
      </c>
      <c r="F63" s="54" t="s">
        <v>40</v>
      </c>
      <c r="G63" s="67">
        <f>G64</f>
        <v>90</v>
      </c>
      <c r="H63" s="67">
        <f t="shared" si="6"/>
        <v>0</v>
      </c>
      <c r="I63" s="22">
        <f>I64</f>
        <v>90</v>
      </c>
      <c r="J63" s="22">
        <f>J64</f>
        <v>85</v>
      </c>
      <c r="K63" s="67">
        <f t="shared" si="1"/>
        <v>0</v>
      </c>
      <c r="L63" s="22">
        <f>L64</f>
        <v>85</v>
      </c>
    </row>
    <row r="64" spans="1:12" ht="64.5" x14ac:dyDescent="0.25">
      <c r="A64" s="46" t="s">
        <v>146</v>
      </c>
      <c r="B64" s="54" t="s">
        <v>196</v>
      </c>
      <c r="C64" s="54" t="s">
        <v>42</v>
      </c>
      <c r="D64" s="54" t="s">
        <v>41</v>
      </c>
      <c r="E64" s="54" t="s">
        <v>152</v>
      </c>
      <c r="F64" s="54" t="s">
        <v>104</v>
      </c>
      <c r="G64" s="67">
        <f>G65</f>
        <v>90</v>
      </c>
      <c r="H64" s="67">
        <f t="shared" si="6"/>
        <v>0</v>
      </c>
      <c r="I64" s="22">
        <f>I65</f>
        <v>90</v>
      </c>
      <c r="J64" s="22">
        <f>J65</f>
        <v>85</v>
      </c>
      <c r="K64" s="67">
        <f t="shared" si="1"/>
        <v>0</v>
      </c>
      <c r="L64" s="22">
        <f>L65</f>
        <v>85</v>
      </c>
    </row>
    <row r="65" spans="1:12" x14ac:dyDescent="0.25">
      <c r="A65" s="46" t="s">
        <v>17</v>
      </c>
      <c r="B65" s="54" t="s">
        <v>196</v>
      </c>
      <c r="C65" s="54" t="s">
        <v>42</v>
      </c>
      <c r="D65" s="54" t="s">
        <v>41</v>
      </c>
      <c r="E65" s="54" t="s">
        <v>152</v>
      </c>
      <c r="F65" s="54" t="s">
        <v>105</v>
      </c>
      <c r="G65" s="67">
        <v>90</v>
      </c>
      <c r="H65" s="67">
        <f t="shared" si="6"/>
        <v>0</v>
      </c>
      <c r="I65" s="22">
        <v>90</v>
      </c>
      <c r="J65" s="22">
        <v>85</v>
      </c>
      <c r="K65" s="67">
        <f t="shared" si="1"/>
        <v>0</v>
      </c>
      <c r="L65" s="22">
        <v>85</v>
      </c>
    </row>
    <row r="66" spans="1:12" ht="38.25" x14ac:dyDescent="0.25">
      <c r="A66" s="61" t="s">
        <v>204</v>
      </c>
      <c r="B66" s="20" t="s">
        <v>205</v>
      </c>
      <c r="C66" s="20" t="s">
        <v>42</v>
      </c>
      <c r="D66" s="20" t="s">
        <v>39</v>
      </c>
      <c r="E66" s="20" t="s">
        <v>112</v>
      </c>
      <c r="F66" s="20" t="s">
        <v>40</v>
      </c>
      <c r="G66" s="112">
        <f>G67+G84+G89+G94</f>
        <v>12579.9</v>
      </c>
      <c r="H66" s="66">
        <f t="shared" si="6"/>
        <v>20728.900000000001</v>
      </c>
      <c r="I66" s="182">
        <f>I67+I84+I89+I94</f>
        <v>33308.800000000003</v>
      </c>
      <c r="J66" s="182">
        <f>J67+J84+J89+J94</f>
        <v>12969.7</v>
      </c>
      <c r="K66" s="66">
        <f t="shared" si="1"/>
        <v>2500</v>
      </c>
      <c r="L66" s="182">
        <f>L67+L84+L89+L94</f>
        <v>15469.7</v>
      </c>
    </row>
    <row r="67" spans="1:12" ht="25.5" x14ac:dyDescent="0.25">
      <c r="A67" s="6" t="s">
        <v>102</v>
      </c>
      <c r="B67" s="19" t="s">
        <v>205</v>
      </c>
      <c r="C67" s="19" t="s">
        <v>44</v>
      </c>
      <c r="D67" s="19" t="s">
        <v>39</v>
      </c>
      <c r="E67" s="19" t="s">
        <v>112</v>
      </c>
      <c r="F67" s="19" t="s">
        <v>40</v>
      </c>
      <c r="G67" s="68">
        <f>G68</f>
        <v>4997.2000000000007</v>
      </c>
      <c r="H67" s="67">
        <f t="shared" si="6"/>
        <v>20292.8</v>
      </c>
      <c r="I67" s="22">
        <f>I68</f>
        <v>25290</v>
      </c>
      <c r="J67" s="22">
        <f>J68</f>
        <v>200</v>
      </c>
      <c r="K67" s="67">
        <f t="shared" si="1"/>
        <v>2500</v>
      </c>
      <c r="L67" s="22">
        <f t="shared" ref="L67" si="10">L68</f>
        <v>2700</v>
      </c>
    </row>
    <row r="68" spans="1:12" ht="28.5" customHeight="1" x14ac:dyDescent="0.25">
      <c r="A68" s="6" t="s">
        <v>140</v>
      </c>
      <c r="B68" s="19" t="s">
        <v>205</v>
      </c>
      <c r="C68" s="19" t="s">
        <v>44</v>
      </c>
      <c r="D68" s="19" t="s">
        <v>38</v>
      </c>
      <c r="E68" s="19" t="s">
        <v>112</v>
      </c>
      <c r="F68" s="19" t="s">
        <v>40</v>
      </c>
      <c r="G68" s="68">
        <f>G69+G72+G75+G78+G81</f>
        <v>4997.2000000000007</v>
      </c>
      <c r="H68" s="67">
        <f t="shared" si="6"/>
        <v>20292.8</v>
      </c>
      <c r="I68" s="22">
        <f>I69+I72+I75+I78+I81</f>
        <v>25290</v>
      </c>
      <c r="J68" s="22">
        <f>J69+J72+J75+J78+J81</f>
        <v>200</v>
      </c>
      <c r="K68" s="67">
        <f t="shared" si="1"/>
        <v>2500</v>
      </c>
      <c r="L68" s="22">
        <f>L69+L72+L75+L78+L81</f>
        <v>2700</v>
      </c>
    </row>
    <row r="69" spans="1:12" ht="26.25" x14ac:dyDescent="0.25">
      <c r="A69" s="46" t="s">
        <v>168</v>
      </c>
      <c r="B69" s="19" t="s">
        <v>205</v>
      </c>
      <c r="C69" s="19" t="s">
        <v>44</v>
      </c>
      <c r="D69" s="19" t="s">
        <v>38</v>
      </c>
      <c r="E69" s="54" t="s">
        <v>122</v>
      </c>
      <c r="F69" s="19" t="s">
        <v>40</v>
      </c>
      <c r="G69" s="68">
        <f t="shared" ref="G69:L70" si="11">G70</f>
        <v>200</v>
      </c>
      <c r="H69" s="67">
        <f t="shared" si="6"/>
        <v>0</v>
      </c>
      <c r="I69" s="22">
        <f t="shared" si="11"/>
        <v>200</v>
      </c>
      <c r="J69" s="22">
        <f t="shared" si="11"/>
        <v>200</v>
      </c>
      <c r="K69" s="67">
        <f t="shared" si="1"/>
        <v>0</v>
      </c>
      <c r="L69" s="22">
        <f t="shared" si="11"/>
        <v>200</v>
      </c>
    </row>
    <row r="70" spans="1:12" ht="25.5" x14ac:dyDescent="0.25">
      <c r="A70" s="27" t="s">
        <v>147</v>
      </c>
      <c r="B70" s="19" t="s">
        <v>205</v>
      </c>
      <c r="C70" s="19" t="s">
        <v>44</v>
      </c>
      <c r="D70" s="19" t="s">
        <v>38</v>
      </c>
      <c r="E70" s="54" t="s">
        <v>122</v>
      </c>
      <c r="F70" s="19" t="s">
        <v>51</v>
      </c>
      <c r="G70" s="68">
        <f t="shared" si="11"/>
        <v>200</v>
      </c>
      <c r="H70" s="67">
        <f t="shared" si="6"/>
        <v>0</v>
      </c>
      <c r="I70" s="22">
        <f t="shared" si="11"/>
        <v>200</v>
      </c>
      <c r="J70" s="22">
        <f t="shared" si="11"/>
        <v>200</v>
      </c>
      <c r="K70" s="67">
        <f t="shared" si="1"/>
        <v>0</v>
      </c>
      <c r="L70" s="22">
        <f t="shared" si="11"/>
        <v>200</v>
      </c>
    </row>
    <row r="71" spans="1:12" ht="25.5" x14ac:dyDescent="0.25">
      <c r="A71" s="14" t="s">
        <v>103</v>
      </c>
      <c r="B71" s="19" t="s">
        <v>205</v>
      </c>
      <c r="C71" s="19" t="s">
        <v>44</v>
      </c>
      <c r="D71" s="19" t="s">
        <v>38</v>
      </c>
      <c r="E71" s="54" t="s">
        <v>122</v>
      </c>
      <c r="F71" s="19" t="s">
        <v>52</v>
      </c>
      <c r="G71" s="68">
        <v>200</v>
      </c>
      <c r="H71" s="67">
        <f t="shared" si="6"/>
        <v>0</v>
      </c>
      <c r="I71" s="22">
        <v>200</v>
      </c>
      <c r="J71" s="22">
        <v>200</v>
      </c>
      <c r="K71" s="67">
        <f t="shared" si="1"/>
        <v>0</v>
      </c>
      <c r="L71" s="22">
        <v>200</v>
      </c>
    </row>
    <row r="72" spans="1:12" ht="51" x14ac:dyDescent="0.25">
      <c r="A72" s="14" t="s">
        <v>354</v>
      </c>
      <c r="B72" s="19" t="s">
        <v>205</v>
      </c>
      <c r="C72" s="19" t="s">
        <v>44</v>
      </c>
      <c r="D72" s="19" t="s">
        <v>38</v>
      </c>
      <c r="E72" s="54" t="s">
        <v>351</v>
      </c>
      <c r="F72" s="19" t="s">
        <v>40</v>
      </c>
      <c r="G72" s="68">
        <f>G73</f>
        <v>0</v>
      </c>
      <c r="H72" s="67">
        <f t="shared" si="6"/>
        <v>10036</v>
      </c>
      <c r="I72" s="22">
        <f>I73</f>
        <v>10036</v>
      </c>
      <c r="J72" s="22">
        <f>J73</f>
        <v>0</v>
      </c>
      <c r="K72" s="67">
        <f t="shared" si="1"/>
        <v>0</v>
      </c>
      <c r="L72" s="22">
        <f>L73</f>
        <v>0</v>
      </c>
    </row>
    <row r="73" spans="1:12" ht="25.5" x14ac:dyDescent="0.25">
      <c r="A73" s="14" t="s">
        <v>147</v>
      </c>
      <c r="B73" s="19" t="s">
        <v>205</v>
      </c>
      <c r="C73" s="19" t="s">
        <v>44</v>
      </c>
      <c r="D73" s="19" t="s">
        <v>38</v>
      </c>
      <c r="E73" s="54" t="s">
        <v>351</v>
      </c>
      <c r="F73" s="19" t="s">
        <v>51</v>
      </c>
      <c r="G73" s="68">
        <f>G74</f>
        <v>0</v>
      </c>
      <c r="H73" s="67">
        <f t="shared" si="6"/>
        <v>10036</v>
      </c>
      <c r="I73" s="22">
        <f>I74</f>
        <v>10036</v>
      </c>
      <c r="J73" s="22">
        <f>J74</f>
        <v>0</v>
      </c>
      <c r="K73" s="67">
        <f t="shared" si="1"/>
        <v>0</v>
      </c>
      <c r="L73" s="22">
        <f>L74</f>
        <v>0</v>
      </c>
    </row>
    <row r="74" spans="1:12" ht="25.5" x14ac:dyDescent="0.25">
      <c r="A74" s="14" t="s">
        <v>103</v>
      </c>
      <c r="B74" s="19" t="s">
        <v>205</v>
      </c>
      <c r="C74" s="19" t="s">
        <v>44</v>
      </c>
      <c r="D74" s="19" t="s">
        <v>38</v>
      </c>
      <c r="E74" s="54" t="s">
        <v>351</v>
      </c>
      <c r="F74" s="19" t="s">
        <v>52</v>
      </c>
      <c r="G74" s="68">
        <v>0</v>
      </c>
      <c r="H74" s="67">
        <f t="shared" si="6"/>
        <v>10036</v>
      </c>
      <c r="I74" s="22">
        <v>10036</v>
      </c>
      <c r="J74" s="22">
        <v>0</v>
      </c>
      <c r="K74" s="67">
        <f t="shared" si="1"/>
        <v>0</v>
      </c>
      <c r="L74" s="22">
        <v>0</v>
      </c>
    </row>
    <row r="75" spans="1:12" ht="38.25" x14ac:dyDescent="0.25">
      <c r="A75" s="14" t="s">
        <v>356</v>
      </c>
      <c r="B75" s="19" t="s">
        <v>205</v>
      </c>
      <c r="C75" s="19" t="s">
        <v>44</v>
      </c>
      <c r="D75" s="19" t="s">
        <v>38</v>
      </c>
      <c r="E75" s="54" t="s">
        <v>352</v>
      </c>
      <c r="F75" s="19" t="s">
        <v>40</v>
      </c>
      <c r="G75" s="68">
        <f>G76</f>
        <v>0</v>
      </c>
      <c r="H75" s="67">
        <f t="shared" si="6"/>
        <v>15054</v>
      </c>
      <c r="I75" s="22">
        <f>I76</f>
        <v>15054</v>
      </c>
      <c r="J75" s="22">
        <f>J76</f>
        <v>0</v>
      </c>
      <c r="K75" s="67">
        <f t="shared" si="1"/>
        <v>2500</v>
      </c>
      <c r="L75" s="22">
        <f>L76</f>
        <v>2500</v>
      </c>
    </row>
    <row r="76" spans="1:12" ht="25.5" x14ac:dyDescent="0.25">
      <c r="A76" s="14" t="s">
        <v>147</v>
      </c>
      <c r="B76" s="19" t="s">
        <v>205</v>
      </c>
      <c r="C76" s="19" t="s">
        <v>44</v>
      </c>
      <c r="D76" s="19" t="s">
        <v>38</v>
      </c>
      <c r="E76" s="54" t="s">
        <v>352</v>
      </c>
      <c r="F76" s="19" t="s">
        <v>51</v>
      </c>
      <c r="G76" s="68">
        <f>G77</f>
        <v>0</v>
      </c>
      <c r="H76" s="67">
        <f t="shared" si="6"/>
        <v>15054</v>
      </c>
      <c r="I76" s="22">
        <f>I77</f>
        <v>15054</v>
      </c>
      <c r="J76" s="22">
        <f>J77</f>
        <v>0</v>
      </c>
      <c r="K76" s="67">
        <f t="shared" si="1"/>
        <v>2500</v>
      </c>
      <c r="L76" s="22">
        <f>L77</f>
        <v>2500</v>
      </c>
    </row>
    <row r="77" spans="1:12" ht="25.5" x14ac:dyDescent="0.25">
      <c r="A77" s="14" t="s">
        <v>103</v>
      </c>
      <c r="B77" s="19" t="s">
        <v>205</v>
      </c>
      <c r="C77" s="19" t="s">
        <v>44</v>
      </c>
      <c r="D77" s="19" t="s">
        <v>38</v>
      </c>
      <c r="E77" s="54" t="s">
        <v>352</v>
      </c>
      <c r="F77" s="19" t="s">
        <v>52</v>
      </c>
      <c r="G77" s="68">
        <v>0</v>
      </c>
      <c r="H77" s="67">
        <f t="shared" si="6"/>
        <v>15054</v>
      </c>
      <c r="I77" s="22">
        <v>15054</v>
      </c>
      <c r="J77" s="22">
        <v>0</v>
      </c>
      <c r="K77" s="67">
        <f t="shared" si="1"/>
        <v>2500</v>
      </c>
      <c r="L77" s="22">
        <v>2500</v>
      </c>
    </row>
    <row r="78" spans="1:12" ht="63.75" x14ac:dyDescent="0.25">
      <c r="A78" s="14" t="s">
        <v>260</v>
      </c>
      <c r="B78" s="19" t="s">
        <v>205</v>
      </c>
      <c r="C78" s="19" t="s">
        <v>44</v>
      </c>
      <c r="D78" s="19" t="s">
        <v>38</v>
      </c>
      <c r="E78" s="54" t="s">
        <v>261</v>
      </c>
      <c r="F78" s="19" t="s">
        <v>40</v>
      </c>
      <c r="G78" s="68">
        <f>G79</f>
        <v>4361.1000000000004</v>
      </c>
      <c r="H78" s="67">
        <f t="shared" si="6"/>
        <v>-4361.1000000000004</v>
      </c>
      <c r="I78" s="22">
        <f>I79</f>
        <v>0</v>
      </c>
      <c r="J78" s="22">
        <f>J79</f>
        <v>0</v>
      </c>
      <c r="K78" s="67">
        <f t="shared" si="1"/>
        <v>0</v>
      </c>
      <c r="L78" s="22">
        <f>L79</f>
        <v>0</v>
      </c>
    </row>
    <row r="79" spans="1:12" ht="25.5" x14ac:dyDescent="0.25">
      <c r="A79" s="14" t="s">
        <v>147</v>
      </c>
      <c r="B79" s="19" t="s">
        <v>205</v>
      </c>
      <c r="C79" s="19" t="s">
        <v>44</v>
      </c>
      <c r="D79" s="19" t="s">
        <v>38</v>
      </c>
      <c r="E79" s="54" t="s">
        <v>261</v>
      </c>
      <c r="F79" s="19" t="s">
        <v>51</v>
      </c>
      <c r="G79" s="68">
        <f>G80</f>
        <v>4361.1000000000004</v>
      </c>
      <c r="H79" s="67">
        <f t="shared" ref="H79:H110" si="12">I79-G79</f>
        <v>-4361.1000000000004</v>
      </c>
      <c r="I79" s="22">
        <f>I80</f>
        <v>0</v>
      </c>
      <c r="J79" s="22">
        <f>J80</f>
        <v>0</v>
      </c>
      <c r="K79" s="67">
        <f t="shared" si="1"/>
        <v>0</v>
      </c>
      <c r="L79" s="22">
        <f>L80</f>
        <v>0</v>
      </c>
    </row>
    <row r="80" spans="1:12" ht="25.5" x14ac:dyDescent="0.25">
      <c r="A80" s="14" t="s">
        <v>103</v>
      </c>
      <c r="B80" s="19" t="s">
        <v>205</v>
      </c>
      <c r="C80" s="19" t="s">
        <v>44</v>
      </c>
      <c r="D80" s="19" t="s">
        <v>38</v>
      </c>
      <c r="E80" s="54" t="s">
        <v>261</v>
      </c>
      <c r="F80" s="19" t="s">
        <v>52</v>
      </c>
      <c r="G80" s="68">
        <v>4361.1000000000004</v>
      </c>
      <c r="H80" s="67">
        <f t="shared" si="12"/>
        <v>-4361.1000000000004</v>
      </c>
      <c r="I80" s="22">
        <v>0</v>
      </c>
      <c r="J80" s="22">
        <v>0</v>
      </c>
      <c r="K80" s="67">
        <f t="shared" ref="K80:K147" si="13">L80-J80</f>
        <v>0</v>
      </c>
      <c r="L80" s="22">
        <v>0</v>
      </c>
    </row>
    <row r="81" spans="1:12" ht="63.75" x14ac:dyDescent="0.25">
      <c r="A81" s="14" t="s">
        <v>262</v>
      </c>
      <c r="B81" s="19" t="s">
        <v>205</v>
      </c>
      <c r="C81" s="19" t="s">
        <v>44</v>
      </c>
      <c r="D81" s="19" t="s">
        <v>38</v>
      </c>
      <c r="E81" s="54" t="s">
        <v>263</v>
      </c>
      <c r="F81" s="19" t="s">
        <v>40</v>
      </c>
      <c r="G81" s="68">
        <f>G82</f>
        <v>436.1</v>
      </c>
      <c r="H81" s="67">
        <f t="shared" si="12"/>
        <v>-436.1</v>
      </c>
      <c r="I81" s="22">
        <f>I82</f>
        <v>0</v>
      </c>
      <c r="J81" s="22">
        <f>J82</f>
        <v>0</v>
      </c>
      <c r="K81" s="67">
        <f t="shared" si="13"/>
        <v>0</v>
      </c>
      <c r="L81" s="22">
        <f>L82</f>
        <v>0</v>
      </c>
    </row>
    <row r="82" spans="1:12" ht="25.5" x14ac:dyDescent="0.25">
      <c r="A82" s="14" t="s">
        <v>147</v>
      </c>
      <c r="B82" s="19" t="s">
        <v>205</v>
      </c>
      <c r="C82" s="19" t="s">
        <v>44</v>
      </c>
      <c r="D82" s="19" t="s">
        <v>38</v>
      </c>
      <c r="E82" s="54" t="s">
        <v>263</v>
      </c>
      <c r="F82" s="19" t="s">
        <v>51</v>
      </c>
      <c r="G82" s="68">
        <f>G83</f>
        <v>436.1</v>
      </c>
      <c r="H82" s="67">
        <f t="shared" si="12"/>
        <v>-436.1</v>
      </c>
      <c r="I82" s="22">
        <f>I83</f>
        <v>0</v>
      </c>
      <c r="J82" s="22">
        <f>J83</f>
        <v>0</v>
      </c>
      <c r="K82" s="67">
        <f t="shared" si="13"/>
        <v>0</v>
      </c>
      <c r="L82" s="22">
        <f>L83</f>
        <v>0</v>
      </c>
    </row>
    <row r="83" spans="1:12" ht="25.5" x14ac:dyDescent="0.25">
      <c r="A83" s="14" t="s">
        <v>103</v>
      </c>
      <c r="B83" s="19" t="s">
        <v>205</v>
      </c>
      <c r="C83" s="19" t="s">
        <v>44</v>
      </c>
      <c r="D83" s="19" t="s">
        <v>38</v>
      </c>
      <c r="E83" s="54" t="s">
        <v>263</v>
      </c>
      <c r="F83" s="19" t="s">
        <v>52</v>
      </c>
      <c r="G83" s="68">
        <v>436.1</v>
      </c>
      <c r="H83" s="67">
        <f t="shared" si="12"/>
        <v>-436.1</v>
      </c>
      <c r="I83" s="22">
        <v>0</v>
      </c>
      <c r="J83" s="22">
        <v>0</v>
      </c>
      <c r="K83" s="67">
        <f t="shared" si="13"/>
        <v>0</v>
      </c>
      <c r="L83" s="22">
        <v>0</v>
      </c>
    </row>
    <row r="84" spans="1:12" ht="26.25" x14ac:dyDescent="0.25">
      <c r="A84" s="16" t="s">
        <v>54</v>
      </c>
      <c r="B84" s="18" t="s">
        <v>205</v>
      </c>
      <c r="C84" s="18" t="s">
        <v>50</v>
      </c>
      <c r="D84" s="18" t="s">
        <v>39</v>
      </c>
      <c r="E84" s="18" t="s">
        <v>112</v>
      </c>
      <c r="F84" s="18" t="s">
        <v>40</v>
      </c>
      <c r="G84" s="68">
        <f t="shared" ref="G84:L86" si="14">G85</f>
        <v>413</v>
      </c>
      <c r="H84" s="67">
        <f t="shared" si="12"/>
        <v>0</v>
      </c>
      <c r="I84" s="22">
        <f t="shared" si="14"/>
        <v>413</v>
      </c>
      <c r="J84" s="22">
        <f>J85</f>
        <v>432.5</v>
      </c>
      <c r="K84" s="67">
        <f t="shared" si="13"/>
        <v>0</v>
      </c>
      <c r="L84" s="22">
        <f t="shared" si="14"/>
        <v>432.5</v>
      </c>
    </row>
    <row r="85" spans="1:12" ht="25.5" x14ac:dyDescent="0.25">
      <c r="A85" s="17" t="s">
        <v>138</v>
      </c>
      <c r="B85" s="18" t="s">
        <v>205</v>
      </c>
      <c r="C85" s="18" t="s">
        <v>50</v>
      </c>
      <c r="D85" s="18" t="s">
        <v>38</v>
      </c>
      <c r="E85" s="18" t="s">
        <v>112</v>
      </c>
      <c r="F85" s="18" t="s">
        <v>40</v>
      </c>
      <c r="G85" s="68">
        <f t="shared" si="14"/>
        <v>413</v>
      </c>
      <c r="H85" s="67">
        <f t="shared" si="12"/>
        <v>0</v>
      </c>
      <c r="I85" s="22">
        <f t="shared" si="14"/>
        <v>413</v>
      </c>
      <c r="J85" s="22">
        <f t="shared" si="14"/>
        <v>432.5</v>
      </c>
      <c r="K85" s="67">
        <f t="shared" si="13"/>
        <v>0</v>
      </c>
      <c r="L85" s="22">
        <f t="shared" si="14"/>
        <v>432.5</v>
      </c>
    </row>
    <row r="86" spans="1:12" ht="25.5" x14ac:dyDescent="0.25">
      <c r="A86" s="17" t="s">
        <v>168</v>
      </c>
      <c r="B86" s="18" t="s">
        <v>205</v>
      </c>
      <c r="C86" s="18" t="s">
        <v>50</v>
      </c>
      <c r="D86" s="18" t="s">
        <v>38</v>
      </c>
      <c r="E86" s="18" t="s">
        <v>122</v>
      </c>
      <c r="F86" s="18" t="s">
        <v>40</v>
      </c>
      <c r="G86" s="68">
        <f t="shared" si="14"/>
        <v>413</v>
      </c>
      <c r="H86" s="67">
        <f t="shared" si="12"/>
        <v>0</v>
      </c>
      <c r="I86" s="22">
        <f t="shared" si="14"/>
        <v>413</v>
      </c>
      <c r="J86" s="22">
        <f t="shared" si="14"/>
        <v>432.5</v>
      </c>
      <c r="K86" s="67">
        <f t="shared" si="13"/>
        <v>0</v>
      </c>
      <c r="L86" s="22">
        <f t="shared" si="14"/>
        <v>432.5</v>
      </c>
    </row>
    <row r="87" spans="1:12" ht="25.5" x14ac:dyDescent="0.25">
      <c r="A87" s="27" t="s">
        <v>147</v>
      </c>
      <c r="B87" s="18" t="s">
        <v>205</v>
      </c>
      <c r="C87" s="18" t="s">
        <v>50</v>
      </c>
      <c r="D87" s="18" t="s">
        <v>38</v>
      </c>
      <c r="E87" s="18" t="s">
        <v>122</v>
      </c>
      <c r="F87" s="18" t="s">
        <v>51</v>
      </c>
      <c r="G87" s="68">
        <f>G88</f>
        <v>413</v>
      </c>
      <c r="H87" s="67">
        <f t="shared" si="12"/>
        <v>0</v>
      </c>
      <c r="I87" s="22">
        <f>I88</f>
        <v>413</v>
      </c>
      <c r="J87" s="22">
        <f>J88</f>
        <v>432.5</v>
      </c>
      <c r="K87" s="67">
        <f t="shared" si="13"/>
        <v>0</v>
      </c>
      <c r="L87" s="22">
        <f>L88</f>
        <v>432.5</v>
      </c>
    </row>
    <row r="88" spans="1:12" ht="25.5" x14ac:dyDescent="0.25">
      <c r="A88" s="14" t="s">
        <v>103</v>
      </c>
      <c r="B88" s="18" t="s">
        <v>205</v>
      </c>
      <c r="C88" s="18" t="s">
        <v>50</v>
      </c>
      <c r="D88" s="18" t="s">
        <v>38</v>
      </c>
      <c r="E88" s="18" t="s">
        <v>122</v>
      </c>
      <c r="F88" s="18" t="s">
        <v>52</v>
      </c>
      <c r="G88" s="68">
        <v>413</v>
      </c>
      <c r="H88" s="67">
        <f t="shared" si="12"/>
        <v>0</v>
      </c>
      <c r="I88" s="22">
        <v>413</v>
      </c>
      <c r="J88" s="22">
        <v>432.5</v>
      </c>
      <c r="K88" s="67">
        <f t="shared" si="13"/>
        <v>0</v>
      </c>
      <c r="L88" s="22">
        <v>432.5</v>
      </c>
    </row>
    <row r="89" spans="1:12" ht="26.25" x14ac:dyDescent="0.25">
      <c r="A89" s="16" t="s">
        <v>28</v>
      </c>
      <c r="B89" s="31" t="s">
        <v>205</v>
      </c>
      <c r="C89" s="31" t="s">
        <v>58</v>
      </c>
      <c r="D89" s="31" t="s">
        <v>39</v>
      </c>
      <c r="E89" s="31" t="s">
        <v>112</v>
      </c>
      <c r="F89" s="31" t="s">
        <v>40</v>
      </c>
      <c r="G89" s="68">
        <f t="shared" ref="G89:L91" si="15">G90</f>
        <v>5812.8</v>
      </c>
      <c r="H89" s="67">
        <f t="shared" si="12"/>
        <v>436.10000000000036</v>
      </c>
      <c r="I89" s="22">
        <f t="shared" si="15"/>
        <v>6248.9000000000005</v>
      </c>
      <c r="J89" s="22">
        <f t="shared" si="15"/>
        <v>10955.2</v>
      </c>
      <c r="K89" s="67">
        <f t="shared" si="13"/>
        <v>0</v>
      </c>
      <c r="L89" s="22">
        <f t="shared" si="15"/>
        <v>10955.2</v>
      </c>
    </row>
    <row r="90" spans="1:12" ht="42.75" customHeight="1" x14ac:dyDescent="0.25">
      <c r="A90" s="16" t="s">
        <v>167</v>
      </c>
      <c r="B90" s="19" t="s">
        <v>205</v>
      </c>
      <c r="C90" s="19" t="s">
        <v>58</v>
      </c>
      <c r="D90" s="19" t="s">
        <v>38</v>
      </c>
      <c r="E90" s="19" t="s">
        <v>112</v>
      </c>
      <c r="F90" s="19" t="s">
        <v>40</v>
      </c>
      <c r="G90" s="68">
        <f t="shared" si="15"/>
        <v>5812.8</v>
      </c>
      <c r="H90" s="67">
        <f t="shared" si="12"/>
        <v>436.10000000000036</v>
      </c>
      <c r="I90" s="22">
        <f t="shared" si="15"/>
        <v>6248.9000000000005</v>
      </c>
      <c r="J90" s="22">
        <f t="shared" si="15"/>
        <v>10955.2</v>
      </c>
      <c r="K90" s="67">
        <f t="shared" si="13"/>
        <v>0</v>
      </c>
      <c r="L90" s="22">
        <f t="shared" si="15"/>
        <v>10955.2</v>
      </c>
    </row>
    <row r="91" spans="1:12" x14ac:dyDescent="0.25">
      <c r="A91" s="16" t="s">
        <v>206</v>
      </c>
      <c r="B91" s="19" t="s">
        <v>205</v>
      </c>
      <c r="C91" s="19" t="s">
        <v>58</v>
      </c>
      <c r="D91" s="19" t="s">
        <v>38</v>
      </c>
      <c r="E91" s="19" t="s">
        <v>207</v>
      </c>
      <c r="F91" s="19" t="s">
        <v>40</v>
      </c>
      <c r="G91" s="68">
        <f t="shared" si="15"/>
        <v>5812.8</v>
      </c>
      <c r="H91" s="67">
        <f t="shared" si="12"/>
        <v>436.10000000000036</v>
      </c>
      <c r="I91" s="22">
        <f t="shared" si="15"/>
        <v>6248.9000000000005</v>
      </c>
      <c r="J91" s="22">
        <f t="shared" si="15"/>
        <v>10955.2</v>
      </c>
      <c r="K91" s="67">
        <f t="shared" si="13"/>
        <v>0</v>
      </c>
      <c r="L91" s="22">
        <f t="shared" si="15"/>
        <v>10955.2</v>
      </c>
    </row>
    <row r="92" spans="1:12" x14ac:dyDescent="0.25">
      <c r="A92" s="10" t="s">
        <v>13</v>
      </c>
      <c r="B92" s="19" t="s">
        <v>205</v>
      </c>
      <c r="C92" s="19" t="s">
        <v>58</v>
      </c>
      <c r="D92" s="19" t="s">
        <v>38</v>
      </c>
      <c r="E92" s="19" t="s">
        <v>207</v>
      </c>
      <c r="F92" s="19" t="s">
        <v>56</v>
      </c>
      <c r="G92" s="68">
        <f>G93</f>
        <v>5812.8</v>
      </c>
      <c r="H92" s="67">
        <f t="shared" si="12"/>
        <v>436.10000000000036</v>
      </c>
      <c r="I92" s="22">
        <f>I93</f>
        <v>6248.9000000000005</v>
      </c>
      <c r="J92" s="22">
        <f>J93</f>
        <v>10955.2</v>
      </c>
      <c r="K92" s="67">
        <f t="shared" si="13"/>
        <v>0</v>
      </c>
      <c r="L92" s="22">
        <f>L93</f>
        <v>10955.2</v>
      </c>
    </row>
    <row r="93" spans="1:12" ht="39" x14ac:dyDescent="0.25">
      <c r="A93" s="16" t="s">
        <v>153</v>
      </c>
      <c r="B93" s="19" t="s">
        <v>205</v>
      </c>
      <c r="C93" s="19" t="s">
        <v>58</v>
      </c>
      <c r="D93" s="19" t="s">
        <v>38</v>
      </c>
      <c r="E93" s="19" t="s">
        <v>207</v>
      </c>
      <c r="F93" s="19" t="s">
        <v>139</v>
      </c>
      <c r="G93" s="68">
        <f>12385.7-436.1-6136.8</f>
        <v>5812.8</v>
      </c>
      <c r="H93" s="67">
        <f t="shared" si="12"/>
        <v>436.10000000000036</v>
      </c>
      <c r="I93" s="22">
        <f>12385.7-436.1-6136.8+436.1</f>
        <v>6248.9000000000005</v>
      </c>
      <c r="J93" s="22">
        <v>10955.2</v>
      </c>
      <c r="K93" s="67">
        <f t="shared" si="13"/>
        <v>0</v>
      </c>
      <c r="L93" s="22">
        <v>10955.2</v>
      </c>
    </row>
    <row r="94" spans="1:12" ht="25.5" x14ac:dyDescent="0.25">
      <c r="A94" s="14" t="s">
        <v>169</v>
      </c>
      <c r="B94" s="54" t="s">
        <v>205</v>
      </c>
      <c r="C94" s="47" t="s">
        <v>53</v>
      </c>
      <c r="D94" s="47" t="s">
        <v>39</v>
      </c>
      <c r="E94" s="47" t="s">
        <v>112</v>
      </c>
      <c r="F94" s="54" t="s">
        <v>40</v>
      </c>
      <c r="G94" s="68">
        <f>G95+G99</f>
        <v>1356.9</v>
      </c>
      <c r="H94" s="67">
        <f t="shared" si="12"/>
        <v>0</v>
      </c>
      <c r="I94" s="22">
        <f>I95+I99</f>
        <v>1356.9</v>
      </c>
      <c r="J94" s="22">
        <f>J95+J99</f>
        <v>1382</v>
      </c>
      <c r="K94" s="67">
        <f t="shared" si="13"/>
        <v>0</v>
      </c>
      <c r="L94" s="22">
        <f>L95+L99</f>
        <v>1382</v>
      </c>
    </row>
    <row r="95" spans="1:12" ht="25.5" x14ac:dyDescent="0.25">
      <c r="A95" s="14" t="s">
        <v>208</v>
      </c>
      <c r="B95" s="54" t="s">
        <v>205</v>
      </c>
      <c r="C95" s="47" t="s">
        <v>53</v>
      </c>
      <c r="D95" s="47" t="s">
        <v>38</v>
      </c>
      <c r="E95" s="47" t="s">
        <v>112</v>
      </c>
      <c r="F95" s="54" t="s">
        <v>40</v>
      </c>
      <c r="G95" s="68">
        <f t="shared" ref="G95:L96" si="16">G96</f>
        <v>1206.9000000000001</v>
      </c>
      <c r="H95" s="67">
        <f t="shared" si="12"/>
        <v>0</v>
      </c>
      <c r="I95" s="22">
        <f t="shared" si="16"/>
        <v>1206.9000000000001</v>
      </c>
      <c r="J95" s="22">
        <f t="shared" si="16"/>
        <v>1232</v>
      </c>
      <c r="K95" s="67">
        <f t="shared" si="13"/>
        <v>0</v>
      </c>
      <c r="L95" s="22">
        <f t="shared" si="16"/>
        <v>1232</v>
      </c>
    </row>
    <row r="96" spans="1:12" ht="25.5" x14ac:dyDescent="0.25">
      <c r="A96" s="14" t="s">
        <v>168</v>
      </c>
      <c r="B96" s="54" t="s">
        <v>205</v>
      </c>
      <c r="C96" s="47" t="s">
        <v>53</v>
      </c>
      <c r="D96" s="47" t="s">
        <v>38</v>
      </c>
      <c r="E96" s="47" t="s">
        <v>122</v>
      </c>
      <c r="F96" s="54" t="s">
        <v>40</v>
      </c>
      <c r="G96" s="68">
        <f t="shared" si="16"/>
        <v>1206.9000000000001</v>
      </c>
      <c r="H96" s="67">
        <f t="shared" si="12"/>
        <v>0</v>
      </c>
      <c r="I96" s="22">
        <f t="shared" si="16"/>
        <v>1206.9000000000001</v>
      </c>
      <c r="J96" s="22">
        <f t="shared" si="16"/>
        <v>1232</v>
      </c>
      <c r="K96" s="67">
        <f t="shared" si="13"/>
        <v>0</v>
      </c>
      <c r="L96" s="22">
        <f t="shared" si="16"/>
        <v>1232</v>
      </c>
    </row>
    <row r="97" spans="1:12" ht="25.5" x14ac:dyDescent="0.25">
      <c r="A97" s="27" t="s">
        <v>147</v>
      </c>
      <c r="B97" s="54" t="s">
        <v>205</v>
      </c>
      <c r="C97" s="47" t="s">
        <v>53</v>
      </c>
      <c r="D97" s="47" t="s">
        <v>38</v>
      </c>
      <c r="E97" s="47" t="s">
        <v>122</v>
      </c>
      <c r="F97" s="54" t="s">
        <v>51</v>
      </c>
      <c r="G97" s="68">
        <f>G98</f>
        <v>1206.9000000000001</v>
      </c>
      <c r="H97" s="67">
        <f t="shared" si="12"/>
        <v>0</v>
      </c>
      <c r="I97" s="22">
        <f>I98</f>
        <v>1206.9000000000001</v>
      </c>
      <c r="J97" s="22">
        <f>J98</f>
        <v>1232</v>
      </c>
      <c r="K97" s="67">
        <f t="shared" si="13"/>
        <v>0</v>
      </c>
      <c r="L97" s="22">
        <f>L98</f>
        <v>1232</v>
      </c>
    </row>
    <row r="98" spans="1:12" ht="25.5" x14ac:dyDescent="0.25">
      <c r="A98" s="14" t="s">
        <v>103</v>
      </c>
      <c r="B98" s="54" t="s">
        <v>205</v>
      </c>
      <c r="C98" s="47" t="s">
        <v>53</v>
      </c>
      <c r="D98" s="47" t="s">
        <v>38</v>
      </c>
      <c r="E98" s="47" t="s">
        <v>122</v>
      </c>
      <c r="F98" s="54" t="s">
        <v>52</v>
      </c>
      <c r="G98" s="68">
        <v>1206.9000000000001</v>
      </c>
      <c r="H98" s="67">
        <f t="shared" si="12"/>
        <v>0</v>
      </c>
      <c r="I98" s="22">
        <v>1206.9000000000001</v>
      </c>
      <c r="J98" s="22">
        <v>1232</v>
      </c>
      <c r="K98" s="67">
        <f t="shared" si="13"/>
        <v>0</v>
      </c>
      <c r="L98" s="22">
        <v>1232</v>
      </c>
    </row>
    <row r="99" spans="1:12" ht="38.25" x14ac:dyDescent="0.25">
      <c r="A99" s="60" t="s">
        <v>209</v>
      </c>
      <c r="B99" s="54" t="s">
        <v>205</v>
      </c>
      <c r="C99" s="47" t="s">
        <v>53</v>
      </c>
      <c r="D99" s="47" t="s">
        <v>41</v>
      </c>
      <c r="E99" s="47" t="s">
        <v>112</v>
      </c>
      <c r="F99" s="7" t="s">
        <v>40</v>
      </c>
      <c r="G99" s="68">
        <f t="shared" ref="G99:L100" si="17">G100</f>
        <v>150</v>
      </c>
      <c r="H99" s="67">
        <f t="shared" si="12"/>
        <v>0</v>
      </c>
      <c r="I99" s="22">
        <f t="shared" si="17"/>
        <v>150</v>
      </c>
      <c r="J99" s="22">
        <f t="shared" si="17"/>
        <v>150</v>
      </c>
      <c r="K99" s="67">
        <f t="shared" si="13"/>
        <v>0</v>
      </c>
      <c r="L99" s="22">
        <f t="shared" si="17"/>
        <v>150</v>
      </c>
    </row>
    <row r="100" spans="1:12" ht="26.25" x14ac:dyDescent="0.25">
      <c r="A100" s="46" t="s">
        <v>168</v>
      </c>
      <c r="B100" s="54" t="s">
        <v>205</v>
      </c>
      <c r="C100" s="47" t="s">
        <v>53</v>
      </c>
      <c r="D100" s="47" t="s">
        <v>41</v>
      </c>
      <c r="E100" s="47" t="s">
        <v>122</v>
      </c>
      <c r="F100" s="7" t="s">
        <v>40</v>
      </c>
      <c r="G100" s="68">
        <f t="shared" si="17"/>
        <v>150</v>
      </c>
      <c r="H100" s="67">
        <f t="shared" si="12"/>
        <v>0</v>
      </c>
      <c r="I100" s="22">
        <f t="shared" si="17"/>
        <v>150</v>
      </c>
      <c r="J100" s="22">
        <f t="shared" si="17"/>
        <v>150</v>
      </c>
      <c r="K100" s="67">
        <f t="shared" si="13"/>
        <v>0</v>
      </c>
      <c r="L100" s="22">
        <f t="shared" si="17"/>
        <v>150</v>
      </c>
    </row>
    <row r="101" spans="1:12" ht="25.5" x14ac:dyDescent="0.25">
      <c r="A101" s="27" t="s">
        <v>147</v>
      </c>
      <c r="B101" s="47" t="s">
        <v>205</v>
      </c>
      <c r="C101" s="47" t="s">
        <v>53</v>
      </c>
      <c r="D101" s="47" t="s">
        <v>41</v>
      </c>
      <c r="E101" s="47" t="s">
        <v>122</v>
      </c>
      <c r="F101" s="19" t="s">
        <v>51</v>
      </c>
      <c r="G101" s="68">
        <f>G102</f>
        <v>150</v>
      </c>
      <c r="H101" s="67">
        <f t="shared" si="12"/>
        <v>0</v>
      </c>
      <c r="I101" s="22">
        <f>I102</f>
        <v>150</v>
      </c>
      <c r="J101" s="22">
        <f>J102</f>
        <v>150</v>
      </c>
      <c r="K101" s="67">
        <f t="shared" si="13"/>
        <v>0</v>
      </c>
      <c r="L101" s="22">
        <f>L102</f>
        <v>150</v>
      </c>
    </row>
    <row r="102" spans="1:12" ht="25.5" x14ac:dyDescent="0.25">
      <c r="A102" s="14" t="s">
        <v>103</v>
      </c>
      <c r="B102" s="47" t="s">
        <v>205</v>
      </c>
      <c r="C102" s="47" t="s">
        <v>53</v>
      </c>
      <c r="D102" s="47" t="s">
        <v>41</v>
      </c>
      <c r="E102" s="47" t="s">
        <v>122</v>
      </c>
      <c r="F102" s="19" t="s">
        <v>52</v>
      </c>
      <c r="G102" s="68">
        <v>150</v>
      </c>
      <c r="H102" s="67">
        <f t="shared" si="12"/>
        <v>0</v>
      </c>
      <c r="I102" s="22">
        <v>150</v>
      </c>
      <c r="J102" s="22">
        <v>150</v>
      </c>
      <c r="K102" s="67">
        <f t="shared" si="13"/>
        <v>0</v>
      </c>
      <c r="L102" s="22">
        <v>150</v>
      </c>
    </row>
    <row r="103" spans="1:12" ht="39" x14ac:dyDescent="0.25">
      <c r="A103" s="11" t="s">
        <v>190</v>
      </c>
      <c r="B103" s="9" t="s">
        <v>191</v>
      </c>
      <c r="C103" s="9" t="s">
        <v>42</v>
      </c>
      <c r="D103" s="9" t="s">
        <v>39</v>
      </c>
      <c r="E103" s="9" t="s">
        <v>112</v>
      </c>
      <c r="F103" s="9" t="s">
        <v>40</v>
      </c>
      <c r="G103" s="66">
        <f>G104+G116</f>
        <v>122.3</v>
      </c>
      <c r="H103" s="66">
        <f t="shared" si="12"/>
        <v>0</v>
      </c>
      <c r="I103" s="137">
        <f>I104+I116</f>
        <v>122.3</v>
      </c>
      <c r="J103" s="137">
        <f>J104+J116</f>
        <v>142.30000000000001</v>
      </c>
      <c r="K103" s="67">
        <f t="shared" si="13"/>
        <v>0</v>
      </c>
      <c r="L103" s="137">
        <f>L104+L116</f>
        <v>142.30000000000001</v>
      </c>
    </row>
    <row r="104" spans="1:12" x14ac:dyDescent="0.25">
      <c r="A104" s="10" t="s">
        <v>124</v>
      </c>
      <c r="B104" s="7" t="s">
        <v>191</v>
      </c>
      <c r="C104" s="7" t="s">
        <v>44</v>
      </c>
      <c r="D104" s="7" t="s">
        <v>39</v>
      </c>
      <c r="E104" s="7" t="s">
        <v>112</v>
      </c>
      <c r="F104" s="7" t="s">
        <v>40</v>
      </c>
      <c r="G104" s="67">
        <f>G105+G109</f>
        <v>92.3</v>
      </c>
      <c r="H104" s="67">
        <f t="shared" si="12"/>
        <v>0</v>
      </c>
      <c r="I104" s="22">
        <f>I105+I109</f>
        <v>92.3</v>
      </c>
      <c r="J104" s="22">
        <f>J105+J109</f>
        <v>92.3</v>
      </c>
      <c r="K104" s="67">
        <f t="shared" si="13"/>
        <v>0</v>
      </c>
      <c r="L104" s="22">
        <f>L105+L109</f>
        <v>92.3</v>
      </c>
    </row>
    <row r="105" spans="1:12" ht="39" x14ac:dyDescent="0.25">
      <c r="A105" s="10" t="s">
        <v>133</v>
      </c>
      <c r="B105" s="7" t="s">
        <v>191</v>
      </c>
      <c r="C105" s="7" t="s">
        <v>44</v>
      </c>
      <c r="D105" s="7" t="s">
        <v>38</v>
      </c>
      <c r="E105" s="7" t="s">
        <v>112</v>
      </c>
      <c r="F105" s="7" t="s">
        <v>40</v>
      </c>
      <c r="G105" s="67">
        <f t="shared" ref="G105:L105" si="18">G106</f>
        <v>61</v>
      </c>
      <c r="H105" s="67">
        <f t="shared" si="12"/>
        <v>0</v>
      </c>
      <c r="I105" s="22">
        <f t="shared" si="18"/>
        <v>61</v>
      </c>
      <c r="J105" s="22">
        <f t="shared" si="18"/>
        <v>61</v>
      </c>
      <c r="K105" s="67">
        <f t="shared" si="13"/>
        <v>0</v>
      </c>
      <c r="L105" s="22">
        <f t="shared" si="18"/>
        <v>61</v>
      </c>
    </row>
    <row r="106" spans="1:12" ht="51.75" x14ac:dyDescent="0.25">
      <c r="A106" s="46" t="s">
        <v>245</v>
      </c>
      <c r="B106" s="7" t="s">
        <v>191</v>
      </c>
      <c r="C106" s="7" t="s">
        <v>44</v>
      </c>
      <c r="D106" s="7" t="s">
        <v>38</v>
      </c>
      <c r="E106" s="7" t="s">
        <v>134</v>
      </c>
      <c r="F106" s="7" t="s">
        <v>40</v>
      </c>
      <c r="G106" s="67">
        <f>G107</f>
        <v>61</v>
      </c>
      <c r="H106" s="67">
        <f t="shared" si="12"/>
        <v>0</v>
      </c>
      <c r="I106" s="22">
        <f>I107</f>
        <v>61</v>
      </c>
      <c r="J106" s="22">
        <f>J107</f>
        <v>61</v>
      </c>
      <c r="K106" s="67">
        <f t="shared" si="13"/>
        <v>0</v>
      </c>
      <c r="L106" s="22">
        <f>L107</f>
        <v>61</v>
      </c>
    </row>
    <row r="107" spans="1:12" ht="25.5" x14ac:dyDescent="0.25">
      <c r="A107" s="27" t="s">
        <v>147</v>
      </c>
      <c r="B107" s="7" t="s">
        <v>191</v>
      </c>
      <c r="C107" s="7" t="s">
        <v>44</v>
      </c>
      <c r="D107" s="7" t="s">
        <v>38</v>
      </c>
      <c r="E107" s="7" t="s">
        <v>134</v>
      </c>
      <c r="F107" s="7" t="s">
        <v>51</v>
      </c>
      <c r="G107" s="67">
        <f>G108</f>
        <v>61</v>
      </c>
      <c r="H107" s="67">
        <f t="shared" si="12"/>
        <v>0</v>
      </c>
      <c r="I107" s="22">
        <f>I108</f>
        <v>61</v>
      </c>
      <c r="J107" s="22">
        <f>J108</f>
        <v>61</v>
      </c>
      <c r="K107" s="67">
        <f t="shared" si="13"/>
        <v>0</v>
      </c>
      <c r="L107" s="22">
        <f>L108</f>
        <v>61</v>
      </c>
    </row>
    <row r="108" spans="1:12" ht="26.25" x14ac:dyDescent="0.25">
      <c r="A108" s="10" t="s">
        <v>103</v>
      </c>
      <c r="B108" s="7" t="s">
        <v>191</v>
      </c>
      <c r="C108" s="7" t="s">
        <v>44</v>
      </c>
      <c r="D108" s="7" t="s">
        <v>38</v>
      </c>
      <c r="E108" s="7" t="s">
        <v>134</v>
      </c>
      <c r="F108" s="7" t="s">
        <v>52</v>
      </c>
      <c r="G108" s="67">
        <v>61</v>
      </c>
      <c r="H108" s="67">
        <f t="shared" si="12"/>
        <v>0</v>
      </c>
      <c r="I108" s="22">
        <v>61</v>
      </c>
      <c r="J108" s="22">
        <v>61</v>
      </c>
      <c r="K108" s="67">
        <f t="shared" si="13"/>
        <v>0</v>
      </c>
      <c r="L108" s="22">
        <v>61</v>
      </c>
    </row>
    <row r="109" spans="1:12" ht="26.25" x14ac:dyDescent="0.25">
      <c r="A109" s="10" t="s">
        <v>125</v>
      </c>
      <c r="B109" s="7" t="s">
        <v>191</v>
      </c>
      <c r="C109" s="7" t="s">
        <v>44</v>
      </c>
      <c r="D109" s="7" t="s">
        <v>41</v>
      </c>
      <c r="E109" s="7" t="s">
        <v>112</v>
      </c>
      <c r="F109" s="7" t="s">
        <v>40</v>
      </c>
      <c r="G109" s="67">
        <f>G110+G113</f>
        <v>31.3</v>
      </c>
      <c r="H109" s="67">
        <f t="shared" si="12"/>
        <v>0</v>
      </c>
      <c r="I109" s="22">
        <f>I110+I113</f>
        <v>31.3</v>
      </c>
      <c r="J109" s="22">
        <f>J110+J113</f>
        <v>31.3</v>
      </c>
      <c r="K109" s="67">
        <f t="shared" si="13"/>
        <v>0</v>
      </c>
      <c r="L109" s="22">
        <f>L110+L113</f>
        <v>31.3</v>
      </c>
    </row>
    <row r="110" spans="1:12" x14ac:dyDescent="0.25">
      <c r="A110" s="16" t="s">
        <v>222</v>
      </c>
      <c r="B110" s="7" t="s">
        <v>191</v>
      </c>
      <c r="C110" s="7" t="s">
        <v>44</v>
      </c>
      <c r="D110" s="7" t="s">
        <v>41</v>
      </c>
      <c r="E110" s="7" t="s">
        <v>126</v>
      </c>
      <c r="F110" s="7" t="s">
        <v>40</v>
      </c>
      <c r="G110" s="67">
        <f>G111</f>
        <v>25</v>
      </c>
      <c r="H110" s="67">
        <f t="shared" si="12"/>
        <v>0</v>
      </c>
      <c r="I110" s="22">
        <f>I111</f>
        <v>25</v>
      </c>
      <c r="J110" s="22">
        <f>J111</f>
        <v>25</v>
      </c>
      <c r="K110" s="67">
        <f t="shared" si="13"/>
        <v>0</v>
      </c>
      <c r="L110" s="22">
        <f>L111</f>
        <v>25</v>
      </c>
    </row>
    <row r="111" spans="1:12" ht="63.75" x14ac:dyDescent="0.25">
      <c r="A111" s="27" t="s">
        <v>146</v>
      </c>
      <c r="B111" s="7" t="s">
        <v>191</v>
      </c>
      <c r="C111" s="7" t="s">
        <v>44</v>
      </c>
      <c r="D111" s="7" t="s">
        <v>41</v>
      </c>
      <c r="E111" s="7" t="s">
        <v>126</v>
      </c>
      <c r="F111" s="7" t="s">
        <v>104</v>
      </c>
      <c r="G111" s="67">
        <f>G112</f>
        <v>25</v>
      </c>
      <c r="H111" s="67">
        <f t="shared" ref="H111:H146" si="19">I111-G111</f>
        <v>0</v>
      </c>
      <c r="I111" s="22">
        <f>I112</f>
        <v>25</v>
      </c>
      <c r="J111" s="22">
        <f>J112</f>
        <v>25</v>
      </c>
      <c r="K111" s="67">
        <f t="shared" si="13"/>
        <v>0</v>
      </c>
      <c r="L111" s="22">
        <f>L112</f>
        <v>25</v>
      </c>
    </row>
    <row r="112" spans="1:12" x14ac:dyDescent="0.25">
      <c r="A112" s="27" t="s">
        <v>17</v>
      </c>
      <c r="B112" s="7" t="s">
        <v>191</v>
      </c>
      <c r="C112" s="7" t="s">
        <v>44</v>
      </c>
      <c r="D112" s="7" t="s">
        <v>41</v>
      </c>
      <c r="E112" s="7" t="s">
        <v>126</v>
      </c>
      <c r="F112" s="7" t="s">
        <v>105</v>
      </c>
      <c r="G112" s="67">
        <v>25</v>
      </c>
      <c r="H112" s="67">
        <f t="shared" si="19"/>
        <v>0</v>
      </c>
      <c r="I112" s="22">
        <v>25</v>
      </c>
      <c r="J112" s="22">
        <v>25</v>
      </c>
      <c r="K112" s="67">
        <f t="shared" si="13"/>
        <v>0</v>
      </c>
      <c r="L112" s="22">
        <v>25</v>
      </c>
    </row>
    <row r="113" spans="1:12" ht="26.25" x14ac:dyDescent="0.25">
      <c r="A113" s="84" t="s">
        <v>223</v>
      </c>
      <c r="B113" s="7" t="s">
        <v>191</v>
      </c>
      <c r="C113" s="7" t="s">
        <v>44</v>
      </c>
      <c r="D113" s="7" t="s">
        <v>41</v>
      </c>
      <c r="E113" s="7" t="s">
        <v>158</v>
      </c>
      <c r="F113" s="7" t="s">
        <v>40</v>
      </c>
      <c r="G113" s="67">
        <f>G114</f>
        <v>6.3</v>
      </c>
      <c r="H113" s="67">
        <f t="shared" si="19"/>
        <v>0</v>
      </c>
      <c r="I113" s="22">
        <f>I114</f>
        <v>6.3</v>
      </c>
      <c r="J113" s="22">
        <f>J114</f>
        <v>6.3</v>
      </c>
      <c r="K113" s="67">
        <f t="shared" si="13"/>
        <v>0</v>
      </c>
      <c r="L113" s="22">
        <f>L114</f>
        <v>6.3</v>
      </c>
    </row>
    <row r="114" spans="1:12" ht="63.75" x14ac:dyDescent="0.25">
      <c r="A114" s="27" t="s">
        <v>146</v>
      </c>
      <c r="B114" s="7" t="s">
        <v>191</v>
      </c>
      <c r="C114" s="7" t="s">
        <v>44</v>
      </c>
      <c r="D114" s="7" t="s">
        <v>41</v>
      </c>
      <c r="E114" s="7" t="s">
        <v>158</v>
      </c>
      <c r="F114" s="7" t="s">
        <v>104</v>
      </c>
      <c r="G114" s="67">
        <f>G115</f>
        <v>6.3</v>
      </c>
      <c r="H114" s="67">
        <f t="shared" si="19"/>
        <v>0</v>
      </c>
      <c r="I114" s="22">
        <f>I115</f>
        <v>6.3</v>
      </c>
      <c r="J114" s="22">
        <f>J115</f>
        <v>6.3</v>
      </c>
      <c r="K114" s="67">
        <f t="shared" si="13"/>
        <v>0</v>
      </c>
      <c r="L114" s="22">
        <f>L115</f>
        <v>6.3</v>
      </c>
    </row>
    <row r="115" spans="1:12" x14ac:dyDescent="0.25">
      <c r="A115" s="27" t="s">
        <v>17</v>
      </c>
      <c r="B115" s="7" t="s">
        <v>191</v>
      </c>
      <c r="C115" s="7" t="s">
        <v>44</v>
      </c>
      <c r="D115" s="7" t="s">
        <v>41</v>
      </c>
      <c r="E115" s="7" t="s">
        <v>158</v>
      </c>
      <c r="F115" s="7" t="s">
        <v>105</v>
      </c>
      <c r="G115" s="67">
        <f>5.1+1.2</f>
        <v>6.3</v>
      </c>
      <c r="H115" s="67">
        <f t="shared" si="19"/>
        <v>0</v>
      </c>
      <c r="I115" s="22">
        <f>5.1+1.2</f>
        <v>6.3</v>
      </c>
      <c r="J115" s="22">
        <f>5.1+1.2</f>
        <v>6.3</v>
      </c>
      <c r="K115" s="67">
        <f t="shared" si="13"/>
        <v>0</v>
      </c>
      <c r="L115" s="22">
        <f>5.1+1.2</f>
        <v>6.3</v>
      </c>
    </row>
    <row r="116" spans="1:12" ht="39" x14ac:dyDescent="0.25">
      <c r="A116" s="84" t="s">
        <v>127</v>
      </c>
      <c r="B116" s="8" t="s">
        <v>191</v>
      </c>
      <c r="C116" s="8" t="s">
        <v>50</v>
      </c>
      <c r="D116" s="8" t="s">
        <v>39</v>
      </c>
      <c r="E116" s="8" t="s">
        <v>112</v>
      </c>
      <c r="F116" s="7" t="s">
        <v>40</v>
      </c>
      <c r="G116" s="67">
        <f t="shared" ref="G116:L117" si="20">G117</f>
        <v>30</v>
      </c>
      <c r="H116" s="67">
        <f t="shared" si="19"/>
        <v>0</v>
      </c>
      <c r="I116" s="22">
        <f t="shared" si="20"/>
        <v>30</v>
      </c>
      <c r="J116" s="22">
        <f t="shared" si="20"/>
        <v>50</v>
      </c>
      <c r="K116" s="67">
        <f t="shared" si="13"/>
        <v>0</v>
      </c>
      <c r="L116" s="22">
        <f t="shared" si="20"/>
        <v>50</v>
      </c>
    </row>
    <row r="117" spans="1:12" ht="39" x14ac:dyDescent="0.25">
      <c r="A117" s="84" t="s">
        <v>128</v>
      </c>
      <c r="B117" s="7" t="s">
        <v>191</v>
      </c>
      <c r="C117" s="7" t="s">
        <v>50</v>
      </c>
      <c r="D117" s="7" t="s">
        <v>38</v>
      </c>
      <c r="E117" s="7" t="s">
        <v>112</v>
      </c>
      <c r="F117" s="7" t="s">
        <v>40</v>
      </c>
      <c r="G117" s="67">
        <f t="shared" si="20"/>
        <v>30</v>
      </c>
      <c r="H117" s="67">
        <f t="shared" si="19"/>
        <v>0</v>
      </c>
      <c r="I117" s="22">
        <f t="shared" si="20"/>
        <v>30</v>
      </c>
      <c r="J117" s="22">
        <f t="shared" si="20"/>
        <v>50</v>
      </c>
      <c r="K117" s="67">
        <f t="shared" si="13"/>
        <v>0</v>
      </c>
      <c r="L117" s="22">
        <f t="shared" si="20"/>
        <v>50</v>
      </c>
    </row>
    <row r="118" spans="1:12" ht="26.25" x14ac:dyDescent="0.25">
      <c r="A118" s="84" t="s">
        <v>168</v>
      </c>
      <c r="B118" s="7" t="s">
        <v>191</v>
      </c>
      <c r="C118" s="7" t="s">
        <v>50</v>
      </c>
      <c r="D118" s="7" t="s">
        <v>38</v>
      </c>
      <c r="E118" s="7" t="s">
        <v>122</v>
      </c>
      <c r="F118" s="7" t="s">
        <v>40</v>
      </c>
      <c r="G118" s="67">
        <f>G119</f>
        <v>30</v>
      </c>
      <c r="H118" s="67">
        <f t="shared" si="19"/>
        <v>0</v>
      </c>
      <c r="I118" s="22">
        <f>I119</f>
        <v>30</v>
      </c>
      <c r="J118" s="22">
        <f>J119</f>
        <v>50</v>
      </c>
      <c r="K118" s="67">
        <f t="shared" si="13"/>
        <v>0</v>
      </c>
      <c r="L118" s="22">
        <f>L119</f>
        <v>50</v>
      </c>
    </row>
    <row r="119" spans="1:12" ht="25.5" x14ac:dyDescent="0.25">
      <c r="A119" s="27" t="s">
        <v>147</v>
      </c>
      <c r="B119" s="7" t="s">
        <v>191</v>
      </c>
      <c r="C119" s="7" t="s">
        <v>50</v>
      </c>
      <c r="D119" s="7" t="s">
        <v>38</v>
      </c>
      <c r="E119" s="7" t="s">
        <v>122</v>
      </c>
      <c r="F119" s="7" t="s">
        <v>51</v>
      </c>
      <c r="G119" s="67">
        <f>G120</f>
        <v>30</v>
      </c>
      <c r="H119" s="67">
        <f t="shared" si="19"/>
        <v>0</v>
      </c>
      <c r="I119" s="22">
        <f>I120</f>
        <v>30</v>
      </c>
      <c r="J119" s="22">
        <f>J120</f>
        <v>50</v>
      </c>
      <c r="K119" s="67">
        <f t="shared" si="13"/>
        <v>0</v>
      </c>
      <c r="L119" s="22">
        <f>L120</f>
        <v>50</v>
      </c>
    </row>
    <row r="120" spans="1:12" ht="26.25" x14ac:dyDescent="0.25">
      <c r="A120" s="10" t="s">
        <v>103</v>
      </c>
      <c r="B120" s="7" t="s">
        <v>191</v>
      </c>
      <c r="C120" s="7" t="s">
        <v>50</v>
      </c>
      <c r="D120" s="7" t="s">
        <v>38</v>
      </c>
      <c r="E120" s="7" t="s">
        <v>122</v>
      </c>
      <c r="F120" s="7" t="s">
        <v>52</v>
      </c>
      <c r="G120" s="67">
        <v>30</v>
      </c>
      <c r="H120" s="67">
        <f t="shared" si="19"/>
        <v>0</v>
      </c>
      <c r="I120" s="22">
        <v>30</v>
      </c>
      <c r="J120" s="22">
        <v>50</v>
      </c>
      <c r="K120" s="67">
        <f t="shared" si="13"/>
        <v>0</v>
      </c>
      <c r="L120" s="22">
        <v>50</v>
      </c>
    </row>
    <row r="121" spans="1:12" x14ac:dyDescent="0.25">
      <c r="A121" s="11" t="s">
        <v>20</v>
      </c>
      <c r="B121" s="9" t="s">
        <v>55</v>
      </c>
      <c r="C121" s="9" t="s">
        <v>42</v>
      </c>
      <c r="D121" s="9" t="s">
        <v>39</v>
      </c>
      <c r="E121" s="9" t="s">
        <v>112</v>
      </c>
      <c r="F121" s="9" t="s">
        <v>40</v>
      </c>
      <c r="G121" s="66">
        <f>G122</f>
        <v>2384.5</v>
      </c>
      <c r="H121" s="66">
        <f t="shared" si="19"/>
        <v>0</v>
      </c>
      <c r="I121" s="137">
        <f>I122</f>
        <v>2384.5</v>
      </c>
      <c r="J121" s="137">
        <f>J122</f>
        <v>4211.1000000000004</v>
      </c>
      <c r="K121" s="67">
        <f t="shared" si="13"/>
        <v>0</v>
      </c>
      <c r="L121" s="137">
        <f>L122</f>
        <v>4211.1000000000004</v>
      </c>
    </row>
    <row r="122" spans="1:12" ht="39" x14ac:dyDescent="0.25">
      <c r="A122" s="10" t="s">
        <v>131</v>
      </c>
      <c r="B122" s="7" t="s">
        <v>55</v>
      </c>
      <c r="C122" s="7" t="s">
        <v>42</v>
      </c>
      <c r="D122" s="7" t="s">
        <v>38</v>
      </c>
      <c r="E122" s="7" t="s">
        <v>112</v>
      </c>
      <c r="F122" s="7" t="s">
        <v>40</v>
      </c>
      <c r="G122" s="67">
        <f>G123+G126</f>
        <v>2384.5</v>
      </c>
      <c r="H122" s="67">
        <f t="shared" si="19"/>
        <v>0</v>
      </c>
      <c r="I122" s="22">
        <f>I123+I126</f>
        <v>2384.5</v>
      </c>
      <c r="J122" s="22">
        <f>J123+J126</f>
        <v>4211.1000000000004</v>
      </c>
      <c r="K122" s="67">
        <f t="shared" si="13"/>
        <v>0</v>
      </c>
      <c r="L122" s="22">
        <f>L123+L126</f>
        <v>4211.1000000000004</v>
      </c>
    </row>
    <row r="123" spans="1:12" x14ac:dyDescent="0.25">
      <c r="A123" s="10" t="s">
        <v>258</v>
      </c>
      <c r="B123" s="7" t="s">
        <v>55</v>
      </c>
      <c r="C123" s="7" t="s">
        <v>42</v>
      </c>
      <c r="D123" s="7" t="s">
        <v>38</v>
      </c>
      <c r="E123" s="7" t="s">
        <v>259</v>
      </c>
      <c r="F123" s="7" t="s">
        <v>40</v>
      </c>
      <c r="G123" s="67">
        <f t="shared" ref="G123:L123" si="21">G124</f>
        <v>1762</v>
      </c>
      <c r="H123" s="67">
        <f t="shared" si="19"/>
        <v>0</v>
      </c>
      <c r="I123" s="22">
        <f t="shared" si="21"/>
        <v>1762</v>
      </c>
      <c r="J123" s="22">
        <f t="shared" si="21"/>
        <v>3566</v>
      </c>
      <c r="K123" s="67">
        <f t="shared" si="13"/>
        <v>0</v>
      </c>
      <c r="L123" s="22">
        <f t="shared" si="21"/>
        <v>3566</v>
      </c>
    </row>
    <row r="124" spans="1:12" x14ac:dyDescent="0.25">
      <c r="A124" s="10" t="s">
        <v>13</v>
      </c>
      <c r="B124" s="7" t="s">
        <v>55</v>
      </c>
      <c r="C124" s="7" t="s">
        <v>42</v>
      </c>
      <c r="D124" s="7" t="s">
        <v>38</v>
      </c>
      <c r="E124" s="7" t="s">
        <v>259</v>
      </c>
      <c r="F124" s="7" t="s">
        <v>56</v>
      </c>
      <c r="G124" s="67">
        <f>G125</f>
        <v>1762</v>
      </c>
      <c r="H124" s="67">
        <f t="shared" si="19"/>
        <v>0</v>
      </c>
      <c r="I124" s="22">
        <f>I125</f>
        <v>1762</v>
      </c>
      <c r="J124" s="22">
        <f>J125</f>
        <v>3566</v>
      </c>
      <c r="K124" s="67">
        <f t="shared" si="13"/>
        <v>0</v>
      </c>
      <c r="L124" s="22">
        <f>L125</f>
        <v>3566</v>
      </c>
    </row>
    <row r="125" spans="1:12" x14ac:dyDescent="0.25">
      <c r="A125" s="10" t="s">
        <v>15</v>
      </c>
      <c r="B125" s="7" t="s">
        <v>55</v>
      </c>
      <c r="C125" s="7" t="s">
        <v>42</v>
      </c>
      <c r="D125" s="7" t="s">
        <v>38</v>
      </c>
      <c r="E125" s="7" t="s">
        <v>259</v>
      </c>
      <c r="F125" s="7" t="s">
        <v>57</v>
      </c>
      <c r="G125" s="67">
        <v>1762</v>
      </c>
      <c r="H125" s="67">
        <f t="shared" si="19"/>
        <v>0</v>
      </c>
      <c r="I125" s="22">
        <v>1762</v>
      </c>
      <c r="J125" s="22">
        <v>3566</v>
      </c>
      <c r="K125" s="67">
        <f t="shared" si="13"/>
        <v>0</v>
      </c>
      <c r="L125" s="22">
        <v>3566</v>
      </c>
    </row>
    <row r="126" spans="1:12" ht="38.25" x14ac:dyDescent="0.25">
      <c r="A126" s="63" t="s">
        <v>226</v>
      </c>
      <c r="B126" s="7" t="s">
        <v>55</v>
      </c>
      <c r="C126" s="7" t="s">
        <v>42</v>
      </c>
      <c r="D126" s="7" t="s">
        <v>38</v>
      </c>
      <c r="E126" s="7" t="s">
        <v>132</v>
      </c>
      <c r="F126" s="7" t="s">
        <v>40</v>
      </c>
      <c r="G126" s="67">
        <f t="shared" ref="G126:L127" si="22">G127</f>
        <v>622.5</v>
      </c>
      <c r="H126" s="67">
        <f t="shared" si="19"/>
        <v>0</v>
      </c>
      <c r="I126" s="22">
        <f t="shared" si="22"/>
        <v>622.5</v>
      </c>
      <c r="J126" s="22">
        <f t="shared" si="22"/>
        <v>645.1</v>
      </c>
      <c r="K126" s="67">
        <f t="shared" si="13"/>
        <v>0</v>
      </c>
      <c r="L126" s="22">
        <f t="shared" si="22"/>
        <v>645.1</v>
      </c>
    </row>
    <row r="127" spans="1:12" ht="53.25" customHeight="1" x14ac:dyDescent="0.25">
      <c r="A127" s="27" t="s">
        <v>146</v>
      </c>
      <c r="B127" s="7" t="s">
        <v>55</v>
      </c>
      <c r="C127" s="7" t="s">
        <v>42</v>
      </c>
      <c r="D127" s="7" t="s">
        <v>38</v>
      </c>
      <c r="E127" s="7" t="s">
        <v>132</v>
      </c>
      <c r="F127" s="7" t="s">
        <v>104</v>
      </c>
      <c r="G127" s="67">
        <f t="shared" si="22"/>
        <v>622.5</v>
      </c>
      <c r="H127" s="67">
        <f t="shared" si="19"/>
        <v>0</v>
      </c>
      <c r="I127" s="22">
        <f t="shared" si="22"/>
        <v>622.5</v>
      </c>
      <c r="J127" s="22">
        <f t="shared" si="22"/>
        <v>645.1</v>
      </c>
      <c r="K127" s="67">
        <f t="shared" si="13"/>
        <v>0</v>
      </c>
      <c r="L127" s="22">
        <f t="shared" si="22"/>
        <v>645.1</v>
      </c>
    </row>
    <row r="128" spans="1:12" ht="26.25" x14ac:dyDescent="0.25">
      <c r="A128" s="10" t="s">
        <v>114</v>
      </c>
      <c r="B128" s="7" t="s">
        <v>55</v>
      </c>
      <c r="C128" s="7" t="s">
        <v>42</v>
      </c>
      <c r="D128" s="7" t="s">
        <v>38</v>
      </c>
      <c r="E128" s="7" t="s">
        <v>132</v>
      </c>
      <c r="F128" s="7" t="s">
        <v>115</v>
      </c>
      <c r="G128" s="67">
        <v>622.5</v>
      </c>
      <c r="H128" s="67">
        <f t="shared" si="19"/>
        <v>0</v>
      </c>
      <c r="I128" s="22">
        <v>622.5</v>
      </c>
      <c r="J128" s="22">
        <v>645.1</v>
      </c>
      <c r="K128" s="67">
        <f t="shared" si="13"/>
        <v>0</v>
      </c>
      <c r="L128" s="22">
        <v>645.1</v>
      </c>
    </row>
    <row r="129" spans="1:12" ht="39.75" customHeight="1" x14ac:dyDescent="0.25">
      <c r="A129" s="11" t="s">
        <v>194</v>
      </c>
      <c r="B129" s="9" t="s">
        <v>193</v>
      </c>
      <c r="C129" s="9" t="s">
        <v>42</v>
      </c>
      <c r="D129" s="9" t="s">
        <v>39</v>
      </c>
      <c r="E129" s="9" t="s">
        <v>112</v>
      </c>
      <c r="F129" s="9" t="s">
        <v>40</v>
      </c>
      <c r="G129" s="66">
        <f>G130</f>
        <v>50</v>
      </c>
      <c r="H129" s="66">
        <f t="shared" si="19"/>
        <v>0</v>
      </c>
      <c r="I129" s="137">
        <f>I130</f>
        <v>50</v>
      </c>
      <c r="J129" s="137">
        <f>J130</f>
        <v>50</v>
      </c>
      <c r="K129" s="67">
        <f t="shared" si="13"/>
        <v>0</v>
      </c>
      <c r="L129" s="137">
        <f>L130</f>
        <v>50</v>
      </c>
    </row>
    <row r="130" spans="1:12" ht="39" x14ac:dyDescent="0.25">
      <c r="A130" s="10" t="s">
        <v>161</v>
      </c>
      <c r="B130" s="7" t="s">
        <v>193</v>
      </c>
      <c r="C130" s="7" t="s">
        <v>42</v>
      </c>
      <c r="D130" s="7" t="s">
        <v>41</v>
      </c>
      <c r="E130" s="7" t="s">
        <v>112</v>
      </c>
      <c r="F130" s="7" t="s">
        <v>40</v>
      </c>
      <c r="G130" s="67">
        <f t="shared" ref="G130:L130" si="23">G131</f>
        <v>50</v>
      </c>
      <c r="H130" s="67">
        <f t="shared" si="19"/>
        <v>0</v>
      </c>
      <c r="I130" s="22">
        <f t="shared" si="23"/>
        <v>50</v>
      </c>
      <c r="J130" s="22">
        <f t="shared" si="23"/>
        <v>50</v>
      </c>
      <c r="K130" s="67">
        <f t="shared" si="13"/>
        <v>0</v>
      </c>
      <c r="L130" s="22">
        <f t="shared" si="23"/>
        <v>50</v>
      </c>
    </row>
    <row r="131" spans="1:12" ht="39" x14ac:dyDescent="0.25">
      <c r="A131" s="10" t="s">
        <v>163</v>
      </c>
      <c r="B131" s="7" t="s">
        <v>193</v>
      </c>
      <c r="C131" s="7" t="s">
        <v>42</v>
      </c>
      <c r="D131" s="7" t="s">
        <v>41</v>
      </c>
      <c r="E131" s="7" t="s">
        <v>162</v>
      </c>
      <c r="F131" s="7" t="s">
        <v>40</v>
      </c>
      <c r="G131" s="67">
        <f>G132</f>
        <v>50</v>
      </c>
      <c r="H131" s="67">
        <f t="shared" si="19"/>
        <v>0</v>
      </c>
      <c r="I131" s="22">
        <f>I132</f>
        <v>50</v>
      </c>
      <c r="J131" s="22">
        <f>J132</f>
        <v>50</v>
      </c>
      <c r="K131" s="67">
        <f t="shared" si="13"/>
        <v>0</v>
      </c>
      <c r="L131" s="22">
        <f>L132</f>
        <v>50</v>
      </c>
    </row>
    <row r="132" spans="1:12" ht="25.5" x14ac:dyDescent="0.25">
      <c r="A132" s="27" t="s">
        <v>147</v>
      </c>
      <c r="B132" s="7" t="s">
        <v>193</v>
      </c>
      <c r="C132" s="7" t="s">
        <v>42</v>
      </c>
      <c r="D132" s="7" t="s">
        <v>41</v>
      </c>
      <c r="E132" s="7" t="s">
        <v>162</v>
      </c>
      <c r="F132" s="7" t="s">
        <v>51</v>
      </c>
      <c r="G132" s="67">
        <f>G133</f>
        <v>50</v>
      </c>
      <c r="H132" s="67">
        <f t="shared" si="19"/>
        <v>0</v>
      </c>
      <c r="I132" s="22">
        <f>I133</f>
        <v>50</v>
      </c>
      <c r="J132" s="22">
        <f>J133</f>
        <v>50</v>
      </c>
      <c r="K132" s="67">
        <f t="shared" si="13"/>
        <v>0</v>
      </c>
      <c r="L132" s="22">
        <f>L133</f>
        <v>50</v>
      </c>
    </row>
    <row r="133" spans="1:12" ht="26.25" x14ac:dyDescent="0.25">
      <c r="A133" s="10" t="s">
        <v>103</v>
      </c>
      <c r="B133" s="7" t="s">
        <v>193</v>
      </c>
      <c r="C133" s="7" t="s">
        <v>42</v>
      </c>
      <c r="D133" s="7" t="s">
        <v>41</v>
      </c>
      <c r="E133" s="7" t="s">
        <v>162</v>
      </c>
      <c r="F133" s="7" t="s">
        <v>52</v>
      </c>
      <c r="G133" s="67">
        <v>50</v>
      </c>
      <c r="H133" s="67">
        <f t="shared" si="19"/>
        <v>0</v>
      </c>
      <c r="I133" s="22">
        <v>50</v>
      </c>
      <c r="J133" s="22">
        <v>50</v>
      </c>
      <c r="K133" s="67">
        <f t="shared" si="13"/>
        <v>0</v>
      </c>
      <c r="L133" s="22">
        <v>50</v>
      </c>
    </row>
    <row r="134" spans="1:12" ht="26.25" x14ac:dyDescent="0.25">
      <c r="A134" s="11" t="s">
        <v>200</v>
      </c>
      <c r="B134" s="76" t="s">
        <v>201</v>
      </c>
      <c r="C134" s="76" t="s">
        <v>42</v>
      </c>
      <c r="D134" s="76" t="s">
        <v>39</v>
      </c>
      <c r="E134" s="76" t="s">
        <v>112</v>
      </c>
      <c r="F134" s="9" t="s">
        <v>40</v>
      </c>
      <c r="G134" s="66">
        <f>G135</f>
        <v>9406.4</v>
      </c>
      <c r="H134" s="66">
        <f t="shared" si="19"/>
        <v>0</v>
      </c>
      <c r="I134" s="137">
        <f>I135</f>
        <v>9406.4</v>
      </c>
      <c r="J134" s="137">
        <f>J135</f>
        <v>9545.6</v>
      </c>
      <c r="K134" s="67">
        <f t="shared" si="13"/>
        <v>0</v>
      </c>
      <c r="L134" s="137">
        <f>L135</f>
        <v>9545.6</v>
      </c>
    </row>
    <row r="135" spans="1:12" ht="26.25" x14ac:dyDescent="0.25">
      <c r="A135" s="10" t="s">
        <v>136</v>
      </c>
      <c r="B135" s="47" t="s">
        <v>201</v>
      </c>
      <c r="C135" s="47" t="s">
        <v>42</v>
      </c>
      <c r="D135" s="47" t="s">
        <v>41</v>
      </c>
      <c r="E135" s="47" t="s">
        <v>112</v>
      </c>
      <c r="F135" s="19" t="s">
        <v>40</v>
      </c>
      <c r="G135" s="68">
        <f>G136</f>
        <v>9406.4</v>
      </c>
      <c r="H135" s="67">
        <f t="shared" si="19"/>
        <v>0</v>
      </c>
      <c r="I135" s="22">
        <f>I136</f>
        <v>9406.4</v>
      </c>
      <c r="J135" s="22">
        <f>J136</f>
        <v>9545.6</v>
      </c>
      <c r="K135" s="67">
        <f t="shared" si="13"/>
        <v>0</v>
      </c>
      <c r="L135" s="22">
        <f>L136</f>
        <v>9545.6</v>
      </c>
    </row>
    <row r="136" spans="1:12" ht="26.25" x14ac:dyDescent="0.25">
      <c r="A136" s="46" t="s">
        <v>168</v>
      </c>
      <c r="B136" s="47" t="s">
        <v>201</v>
      </c>
      <c r="C136" s="47" t="s">
        <v>42</v>
      </c>
      <c r="D136" s="47" t="s">
        <v>41</v>
      </c>
      <c r="E136" s="47" t="s">
        <v>122</v>
      </c>
      <c r="F136" s="19" t="s">
        <v>40</v>
      </c>
      <c r="G136" s="68">
        <f t="shared" ref="G136:L136" si="24">G137</f>
        <v>9406.4</v>
      </c>
      <c r="H136" s="67">
        <f t="shared" si="19"/>
        <v>0</v>
      </c>
      <c r="I136" s="22">
        <f t="shared" si="24"/>
        <v>9406.4</v>
      </c>
      <c r="J136" s="22">
        <f t="shared" si="24"/>
        <v>9545.6</v>
      </c>
      <c r="K136" s="67">
        <f t="shared" si="13"/>
        <v>0</v>
      </c>
      <c r="L136" s="22">
        <f t="shared" si="24"/>
        <v>9545.6</v>
      </c>
    </row>
    <row r="137" spans="1:12" ht="25.5" x14ac:dyDescent="0.25">
      <c r="A137" s="27" t="s">
        <v>147</v>
      </c>
      <c r="B137" s="47" t="s">
        <v>201</v>
      </c>
      <c r="C137" s="19" t="s">
        <v>42</v>
      </c>
      <c r="D137" s="19" t="s">
        <v>41</v>
      </c>
      <c r="E137" s="19" t="s">
        <v>122</v>
      </c>
      <c r="F137" s="19" t="s">
        <v>51</v>
      </c>
      <c r="G137" s="68">
        <f>G138</f>
        <v>9406.4</v>
      </c>
      <c r="H137" s="67">
        <f t="shared" si="19"/>
        <v>0</v>
      </c>
      <c r="I137" s="22">
        <f>I138</f>
        <v>9406.4</v>
      </c>
      <c r="J137" s="22">
        <f>J138</f>
        <v>9545.6</v>
      </c>
      <c r="K137" s="67">
        <f t="shared" si="13"/>
        <v>0</v>
      </c>
      <c r="L137" s="22">
        <f>L138</f>
        <v>9545.6</v>
      </c>
    </row>
    <row r="138" spans="1:12" ht="26.25" x14ac:dyDescent="0.25">
      <c r="A138" s="10" t="s">
        <v>103</v>
      </c>
      <c r="B138" s="47" t="s">
        <v>201</v>
      </c>
      <c r="C138" s="19" t="s">
        <v>42</v>
      </c>
      <c r="D138" s="19" t="s">
        <v>41</v>
      </c>
      <c r="E138" s="19" t="s">
        <v>122</v>
      </c>
      <c r="F138" s="19" t="s">
        <v>52</v>
      </c>
      <c r="G138" s="68">
        <v>9406.4</v>
      </c>
      <c r="H138" s="67">
        <f t="shared" si="19"/>
        <v>0</v>
      </c>
      <c r="I138" s="22">
        <v>9406.4</v>
      </c>
      <c r="J138" s="22">
        <v>9545.6</v>
      </c>
      <c r="K138" s="67">
        <f t="shared" si="13"/>
        <v>0</v>
      </c>
      <c r="L138" s="22">
        <v>9545.6</v>
      </c>
    </row>
    <row r="139" spans="1:12" ht="51.75" x14ac:dyDescent="0.25">
      <c r="A139" s="11" t="s">
        <v>188</v>
      </c>
      <c r="B139" s="9" t="s">
        <v>187</v>
      </c>
      <c r="C139" s="9" t="s">
        <v>42</v>
      </c>
      <c r="D139" s="9" t="s">
        <v>39</v>
      </c>
      <c r="E139" s="9" t="s">
        <v>112</v>
      </c>
      <c r="F139" s="9" t="s">
        <v>40</v>
      </c>
      <c r="G139" s="66">
        <f>G140+G144</f>
        <v>6236.8</v>
      </c>
      <c r="H139" s="66">
        <f t="shared" si="19"/>
        <v>0</v>
      </c>
      <c r="I139" s="137">
        <f>I140+I144</f>
        <v>6236.8</v>
      </c>
      <c r="J139" s="137">
        <f>J144</f>
        <v>100</v>
      </c>
      <c r="K139" s="67">
        <f t="shared" si="13"/>
        <v>0</v>
      </c>
      <c r="L139" s="137">
        <f>L144</f>
        <v>100</v>
      </c>
    </row>
    <row r="140" spans="1:12" ht="26.25" x14ac:dyDescent="0.25">
      <c r="A140" s="10" t="s">
        <v>189</v>
      </c>
      <c r="B140" s="7" t="s">
        <v>187</v>
      </c>
      <c r="C140" s="7" t="s">
        <v>42</v>
      </c>
      <c r="D140" s="7" t="s">
        <v>41</v>
      </c>
      <c r="E140" s="7" t="s">
        <v>112</v>
      </c>
      <c r="F140" s="7" t="s">
        <v>40</v>
      </c>
      <c r="G140" s="67">
        <f t="shared" ref="G140:I142" si="25">G141</f>
        <v>6136.8</v>
      </c>
      <c r="H140" s="67">
        <f t="shared" si="19"/>
        <v>0</v>
      </c>
      <c r="I140" s="141">
        <f t="shared" si="25"/>
        <v>6136.8</v>
      </c>
      <c r="J140" s="22">
        <f>J141</f>
        <v>0</v>
      </c>
      <c r="K140" s="67">
        <f t="shared" si="13"/>
        <v>0</v>
      </c>
      <c r="L140" s="137">
        <f>L141</f>
        <v>0</v>
      </c>
    </row>
    <row r="141" spans="1:12" ht="51.75" x14ac:dyDescent="0.25">
      <c r="A141" s="10" t="s">
        <v>219</v>
      </c>
      <c r="B141" s="7" t="s">
        <v>187</v>
      </c>
      <c r="C141" s="7" t="s">
        <v>42</v>
      </c>
      <c r="D141" s="7" t="s">
        <v>41</v>
      </c>
      <c r="E141" s="7" t="s">
        <v>155</v>
      </c>
      <c r="F141" s="7" t="s">
        <v>40</v>
      </c>
      <c r="G141" s="67">
        <f t="shared" si="25"/>
        <v>6136.8</v>
      </c>
      <c r="H141" s="67">
        <f t="shared" si="19"/>
        <v>0</v>
      </c>
      <c r="I141" s="141">
        <f t="shared" si="25"/>
        <v>6136.8</v>
      </c>
      <c r="J141" s="22">
        <f>J142</f>
        <v>0</v>
      </c>
      <c r="K141" s="67">
        <f t="shared" si="13"/>
        <v>0</v>
      </c>
      <c r="L141" s="137">
        <f>L142</f>
        <v>0</v>
      </c>
    </row>
    <row r="142" spans="1:12" x14ac:dyDescent="0.25">
      <c r="A142" s="10" t="s">
        <v>34</v>
      </c>
      <c r="B142" s="7" t="s">
        <v>187</v>
      </c>
      <c r="C142" s="7" t="s">
        <v>42</v>
      </c>
      <c r="D142" s="7" t="s">
        <v>41</v>
      </c>
      <c r="E142" s="7" t="s">
        <v>155</v>
      </c>
      <c r="F142" s="7" t="s">
        <v>143</v>
      </c>
      <c r="G142" s="67">
        <f t="shared" si="25"/>
        <v>6136.8</v>
      </c>
      <c r="H142" s="67">
        <f t="shared" si="19"/>
        <v>0</v>
      </c>
      <c r="I142" s="141">
        <f t="shared" si="25"/>
        <v>6136.8</v>
      </c>
      <c r="J142" s="22">
        <f>J143</f>
        <v>0</v>
      </c>
      <c r="K142" s="67">
        <f t="shared" si="13"/>
        <v>0</v>
      </c>
      <c r="L142" s="137">
        <f>L143</f>
        <v>0</v>
      </c>
    </row>
    <row r="143" spans="1:12" x14ac:dyDescent="0.25">
      <c r="A143" s="10" t="s">
        <v>61</v>
      </c>
      <c r="B143" s="7" t="s">
        <v>187</v>
      </c>
      <c r="C143" s="7" t="s">
        <v>42</v>
      </c>
      <c r="D143" s="7" t="s">
        <v>41</v>
      </c>
      <c r="E143" s="7" t="s">
        <v>155</v>
      </c>
      <c r="F143" s="7" t="s">
        <v>144</v>
      </c>
      <c r="G143" s="67">
        <v>6136.8</v>
      </c>
      <c r="H143" s="67">
        <f t="shared" si="19"/>
        <v>0</v>
      </c>
      <c r="I143" s="141">
        <v>6136.8</v>
      </c>
      <c r="J143" s="22">
        <v>0</v>
      </c>
      <c r="K143" s="67">
        <f t="shared" si="13"/>
        <v>0</v>
      </c>
      <c r="L143" s="137">
        <v>0</v>
      </c>
    </row>
    <row r="144" spans="1:12" ht="26.25" x14ac:dyDescent="0.25">
      <c r="A144" s="10" t="s">
        <v>120</v>
      </c>
      <c r="B144" s="7" t="s">
        <v>187</v>
      </c>
      <c r="C144" s="7" t="s">
        <v>42</v>
      </c>
      <c r="D144" s="7" t="s">
        <v>45</v>
      </c>
      <c r="E144" s="7" t="s">
        <v>112</v>
      </c>
      <c r="F144" s="7" t="s">
        <v>40</v>
      </c>
      <c r="G144" s="67">
        <f t="shared" ref="G144:L145" si="26">G145</f>
        <v>100</v>
      </c>
      <c r="H144" s="67">
        <f t="shared" si="19"/>
        <v>0</v>
      </c>
      <c r="I144" s="22">
        <f t="shared" si="26"/>
        <v>100</v>
      </c>
      <c r="J144" s="22">
        <f t="shared" si="26"/>
        <v>100</v>
      </c>
      <c r="K144" s="67">
        <f t="shared" si="13"/>
        <v>0</v>
      </c>
      <c r="L144" s="22">
        <f t="shared" si="26"/>
        <v>100</v>
      </c>
    </row>
    <row r="145" spans="1:12" x14ac:dyDescent="0.25">
      <c r="A145" s="46" t="s">
        <v>180</v>
      </c>
      <c r="B145" s="7" t="s">
        <v>187</v>
      </c>
      <c r="C145" s="7" t="s">
        <v>42</v>
      </c>
      <c r="D145" s="7" t="s">
        <v>45</v>
      </c>
      <c r="E145" s="7" t="s">
        <v>121</v>
      </c>
      <c r="F145" s="7" t="s">
        <v>40</v>
      </c>
      <c r="G145" s="67">
        <f t="shared" si="26"/>
        <v>100</v>
      </c>
      <c r="H145" s="67">
        <f t="shared" si="19"/>
        <v>0</v>
      </c>
      <c r="I145" s="22">
        <f t="shared" si="26"/>
        <v>100</v>
      </c>
      <c r="J145" s="22">
        <f t="shared" si="26"/>
        <v>100</v>
      </c>
      <c r="K145" s="67">
        <f t="shared" si="13"/>
        <v>0</v>
      </c>
      <c r="L145" s="22">
        <f t="shared" si="26"/>
        <v>100</v>
      </c>
    </row>
    <row r="146" spans="1:12" x14ac:dyDescent="0.25">
      <c r="A146" s="10" t="s">
        <v>13</v>
      </c>
      <c r="B146" s="7" t="s">
        <v>187</v>
      </c>
      <c r="C146" s="7" t="s">
        <v>42</v>
      </c>
      <c r="D146" s="7" t="s">
        <v>45</v>
      </c>
      <c r="E146" s="7" t="s">
        <v>121</v>
      </c>
      <c r="F146" s="7" t="s">
        <v>56</v>
      </c>
      <c r="G146" s="67">
        <f>G147</f>
        <v>100</v>
      </c>
      <c r="H146" s="67">
        <f t="shared" si="19"/>
        <v>0</v>
      </c>
      <c r="I146" s="22">
        <f>I147</f>
        <v>100</v>
      </c>
      <c r="J146" s="22">
        <f>J147</f>
        <v>100</v>
      </c>
      <c r="K146" s="67">
        <f t="shared" si="13"/>
        <v>0</v>
      </c>
      <c r="L146" s="22">
        <f>L147</f>
        <v>100</v>
      </c>
    </row>
    <row r="147" spans="1:12" x14ac:dyDescent="0.25">
      <c r="A147" s="10" t="s">
        <v>15</v>
      </c>
      <c r="B147" s="7" t="s">
        <v>187</v>
      </c>
      <c r="C147" s="7" t="s">
        <v>42</v>
      </c>
      <c r="D147" s="7" t="s">
        <v>45</v>
      </c>
      <c r="E147" s="7" t="s">
        <v>121</v>
      </c>
      <c r="F147" s="7" t="s">
        <v>57</v>
      </c>
      <c r="G147" s="67">
        <v>100</v>
      </c>
      <c r="H147" s="67">
        <f t="shared" ref="H147:H153" si="27">I147-G147</f>
        <v>0</v>
      </c>
      <c r="I147" s="22">
        <v>100</v>
      </c>
      <c r="J147" s="22">
        <v>100</v>
      </c>
      <c r="K147" s="67">
        <f t="shared" si="13"/>
        <v>0</v>
      </c>
      <c r="L147" s="22">
        <v>100</v>
      </c>
    </row>
    <row r="148" spans="1:12" ht="26.25" customHeight="1" x14ac:dyDescent="0.25">
      <c r="A148" s="11" t="s">
        <v>202</v>
      </c>
      <c r="B148" s="9" t="s">
        <v>203</v>
      </c>
      <c r="C148" s="9" t="s">
        <v>42</v>
      </c>
      <c r="D148" s="9" t="s">
        <v>39</v>
      </c>
      <c r="E148" s="9" t="s">
        <v>112</v>
      </c>
      <c r="F148" s="9" t="s">
        <v>40</v>
      </c>
      <c r="G148" s="66">
        <f>G149</f>
        <v>300</v>
      </c>
      <c r="H148" s="66">
        <f t="shared" si="27"/>
        <v>0</v>
      </c>
      <c r="I148" s="137">
        <f>I149</f>
        <v>300</v>
      </c>
      <c r="J148" s="137">
        <f>J149</f>
        <v>300</v>
      </c>
      <c r="K148" s="67">
        <f t="shared" ref="K148:K153" si="28">L148-J148</f>
        <v>0</v>
      </c>
      <c r="L148" s="137">
        <f>L149</f>
        <v>300</v>
      </c>
    </row>
    <row r="149" spans="1:12" ht="39" x14ac:dyDescent="0.25">
      <c r="A149" s="10" t="s">
        <v>141</v>
      </c>
      <c r="B149" s="7" t="s">
        <v>203</v>
      </c>
      <c r="C149" s="7" t="s">
        <v>42</v>
      </c>
      <c r="D149" s="7" t="s">
        <v>38</v>
      </c>
      <c r="E149" s="7" t="s">
        <v>112</v>
      </c>
      <c r="F149" s="7" t="s">
        <v>40</v>
      </c>
      <c r="G149" s="67">
        <f t="shared" ref="G149:L150" si="29">G150</f>
        <v>300</v>
      </c>
      <c r="H149" s="67">
        <f t="shared" si="27"/>
        <v>0</v>
      </c>
      <c r="I149" s="22">
        <f t="shared" si="29"/>
        <v>300</v>
      </c>
      <c r="J149" s="22">
        <f t="shared" si="29"/>
        <v>300</v>
      </c>
      <c r="K149" s="67">
        <f t="shared" si="28"/>
        <v>0</v>
      </c>
      <c r="L149" s="22">
        <f t="shared" si="29"/>
        <v>300</v>
      </c>
    </row>
    <row r="150" spans="1:12" ht="26.25" x14ac:dyDescent="0.25">
      <c r="A150" s="10" t="s">
        <v>168</v>
      </c>
      <c r="B150" s="7" t="s">
        <v>203</v>
      </c>
      <c r="C150" s="7" t="s">
        <v>42</v>
      </c>
      <c r="D150" s="7" t="s">
        <v>38</v>
      </c>
      <c r="E150" s="7" t="s">
        <v>122</v>
      </c>
      <c r="F150" s="7" t="s">
        <v>40</v>
      </c>
      <c r="G150" s="67">
        <f t="shared" si="29"/>
        <v>300</v>
      </c>
      <c r="H150" s="67">
        <f t="shared" si="27"/>
        <v>0</v>
      </c>
      <c r="I150" s="22">
        <f t="shared" si="29"/>
        <v>300</v>
      </c>
      <c r="J150" s="22">
        <f t="shared" si="29"/>
        <v>300</v>
      </c>
      <c r="K150" s="67">
        <f t="shared" si="28"/>
        <v>0</v>
      </c>
      <c r="L150" s="22">
        <f t="shared" si="29"/>
        <v>300</v>
      </c>
    </row>
    <row r="151" spans="1:12" ht="26.25" x14ac:dyDescent="0.25">
      <c r="A151" s="10" t="s">
        <v>147</v>
      </c>
      <c r="B151" s="7" t="s">
        <v>203</v>
      </c>
      <c r="C151" s="7" t="s">
        <v>42</v>
      </c>
      <c r="D151" s="7" t="s">
        <v>38</v>
      </c>
      <c r="E151" s="7" t="s">
        <v>122</v>
      </c>
      <c r="F151" s="7" t="s">
        <v>51</v>
      </c>
      <c r="G151" s="67">
        <f>G152</f>
        <v>300</v>
      </c>
      <c r="H151" s="67">
        <f t="shared" si="27"/>
        <v>0</v>
      </c>
      <c r="I151" s="22">
        <f>I152</f>
        <v>300</v>
      </c>
      <c r="J151" s="22">
        <f>J152</f>
        <v>300</v>
      </c>
      <c r="K151" s="67">
        <f t="shared" si="28"/>
        <v>0</v>
      </c>
      <c r="L151" s="22">
        <f>L152</f>
        <v>300</v>
      </c>
    </row>
    <row r="152" spans="1:12" ht="26.25" x14ac:dyDescent="0.25">
      <c r="A152" s="10" t="s">
        <v>103</v>
      </c>
      <c r="B152" s="7" t="s">
        <v>203</v>
      </c>
      <c r="C152" s="7" t="s">
        <v>42</v>
      </c>
      <c r="D152" s="7" t="s">
        <v>38</v>
      </c>
      <c r="E152" s="7" t="s">
        <v>122</v>
      </c>
      <c r="F152" s="7" t="s">
        <v>52</v>
      </c>
      <c r="G152" s="67">
        <v>300</v>
      </c>
      <c r="H152" s="67">
        <f t="shared" si="27"/>
        <v>0</v>
      </c>
      <c r="I152" s="22">
        <v>300</v>
      </c>
      <c r="J152" s="22">
        <v>300</v>
      </c>
      <c r="K152" s="67">
        <f t="shared" si="28"/>
        <v>0</v>
      </c>
      <c r="L152" s="22">
        <v>300</v>
      </c>
    </row>
    <row r="153" spans="1:12" x14ac:dyDescent="0.25">
      <c r="A153" s="15" t="s">
        <v>35</v>
      </c>
      <c r="B153" s="7"/>
      <c r="C153" s="7"/>
      <c r="D153" s="7"/>
      <c r="E153" s="7"/>
      <c r="F153" s="30"/>
      <c r="G153" s="65">
        <f>G9+G18+G46+G51+G66+G103+G121+G129+G134+G139+G148</f>
        <v>76401.100000000006</v>
      </c>
      <c r="H153" s="65">
        <f t="shared" si="27"/>
        <v>20728.899999999994</v>
      </c>
      <c r="I153" s="148">
        <f>I9+I18+I46+I51+I66+I103+I121+I129+I134+I139+I148</f>
        <v>97130</v>
      </c>
      <c r="J153" s="148">
        <f>J9+J18+J46+J51+J66+J103+J121+J129+J134+J139+J148</f>
        <v>72827.8</v>
      </c>
      <c r="K153" s="147">
        <f t="shared" si="28"/>
        <v>2500</v>
      </c>
      <c r="L153" s="148">
        <f>L9+L18+L46+L51+L66+L103+L121+L129+L134+L139+L148</f>
        <v>75327.8</v>
      </c>
    </row>
    <row r="154" spans="1:12" x14ac:dyDescent="0.25">
      <c r="G154" s="142"/>
    </row>
    <row r="155" spans="1:12" x14ac:dyDescent="0.25">
      <c r="G155" s="142"/>
    </row>
  </sheetData>
  <mergeCells count="14">
    <mergeCell ref="H2:L2"/>
    <mergeCell ref="A3:L3"/>
    <mergeCell ref="A5:L5"/>
    <mergeCell ref="H1:L1"/>
    <mergeCell ref="H6:H7"/>
    <mergeCell ref="I6:I7"/>
    <mergeCell ref="K6:K7"/>
    <mergeCell ref="L6:L7"/>
    <mergeCell ref="B2:D2"/>
    <mergeCell ref="A6:A7"/>
    <mergeCell ref="B6:E6"/>
    <mergeCell ref="F6:F7"/>
    <mergeCell ref="G6:G7"/>
    <mergeCell ref="J6:J7"/>
  </mergeCells>
  <pageMargins left="0.25" right="0.25" top="0.49" bottom="0.75" header="0.3" footer="0.3"/>
  <pageSetup paperSize="9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selection activeCell="C1" sqref="C1:F1"/>
    </sheetView>
  </sheetViews>
  <sheetFormatPr defaultRowHeight="15" x14ac:dyDescent="0.25"/>
  <cols>
    <col min="1" max="1" width="66.42578125" customWidth="1"/>
    <col min="2" max="3" width="7.28515625" customWidth="1"/>
    <col min="4" max="5" width="11.85546875" customWidth="1"/>
    <col min="6" max="6" width="18.28515625" customWidth="1"/>
    <col min="7" max="7" width="11.85546875" customWidth="1"/>
  </cols>
  <sheetData>
    <row r="1" spans="1:6" ht="54.75" customHeight="1" x14ac:dyDescent="0.25">
      <c r="C1" s="247" t="s">
        <v>393</v>
      </c>
      <c r="D1" s="247"/>
      <c r="E1" s="247"/>
      <c r="F1" s="247"/>
    </row>
    <row r="2" spans="1:6" ht="15.75" customHeight="1" x14ac:dyDescent="0.25">
      <c r="A2" s="250"/>
      <c r="B2" s="2" t="s">
        <v>36</v>
      </c>
      <c r="C2" s="247" t="s">
        <v>250</v>
      </c>
      <c r="D2" s="247"/>
      <c r="E2" s="247"/>
      <c r="F2" s="247"/>
    </row>
    <row r="3" spans="1:6" ht="11.25" customHeight="1" x14ac:dyDescent="0.25">
      <c r="A3" s="250"/>
      <c r="B3" s="4"/>
      <c r="C3" s="247"/>
      <c r="D3" s="247"/>
      <c r="E3" s="247"/>
      <c r="F3" s="247"/>
    </row>
    <row r="4" spans="1:6" ht="15" customHeight="1" x14ac:dyDescent="0.25">
      <c r="A4" s="250"/>
      <c r="B4" s="4" t="s">
        <v>37</v>
      </c>
      <c r="C4" s="247"/>
      <c r="D4" s="247"/>
      <c r="E4" s="247"/>
      <c r="F4" s="247"/>
    </row>
    <row r="5" spans="1:6" ht="19.5" customHeight="1" x14ac:dyDescent="0.25">
      <c r="A5" s="250"/>
      <c r="B5" s="4" t="s">
        <v>1</v>
      </c>
      <c r="C5" s="247"/>
      <c r="D5" s="247"/>
      <c r="E5" s="247"/>
      <c r="F5" s="247"/>
    </row>
    <row r="6" spans="1:6" ht="20.25" customHeight="1" x14ac:dyDescent="0.25">
      <c r="A6" s="1"/>
      <c r="B6" s="3"/>
      <c r="C6" s="247"/>
      <c r="D6" s="247"/>
      <c r="E6" s="247"/>
      <c r="F6" s="247"/>
    </row>
    <row r="7" spans="1:6" ht="51.75" customHeight="1" x14ac:dyDescent="0.25">
      <c r="A7" s="248" t="s">
        <v>241</v>
      </c>
      <c r="B7" s="248"/>
      <c r="C7" s="248"/>
      <c r="D7" s="248"/>
      <c r="E7" s="248"/>
      <c r="F7" s="248"/>
    </row>
    <row r="8" spans="1:6" x14ac:dyDescent="0.25">
      <c r="A8" s="249" t="s">
        <v>0</v>
      </c>
      <c r="B8" s="249"/>
      <c r="C8" s="249"/>
      <c r="D8" s="249"/>
      <c r="E8" s="249"/>
      <c r="F8" s="249"/>
    </row>
    <row r="9" spans="1:6" ht="15" customHeight="1" x14ac:dyDescent="0.25">
      <c r="A9" s="251" t="s">
        <v>2</v>
      </c>
      <c r="B9" s="252" t="s">
        <v>3</v>
      </c>
      <c r="C9" s="252" t="s">
        <v>4</v>
      </c>
      <c r="D9" s="251" t="s">
        <v>217</v>
      </c>
      <c r="E9" s="246" t="s">
        <v>252</v>
      </c>
      <c r="F9" s="246" t="s">
        <v>253</v>
      </c>
    </row>
    <row r="10" spans="1:6" x14ac:dyDescent="0.25">
      <c r="A10" s="251"/>
      <c r="B10" s="252"/>
      <c r="C10" s="252"/>
      <c r="D10" s="253"/>
      <c r="E10" s="246"/>
      <c r="F10" s="246"/>
    </row>
    <row r="11" spans="1:6" x14ac:dyDescent="0.25">
      <c r="A11" s="32">
        <v>1</v>
      </c>
      <c r="B11" s="33">
        <v>2</v>
      </c>
      <c r="C11" s="33">
        <v>3</v>
      </c>
      <c r="D11" s="32">
        <v>4</v>
      </c>
      <c r="E11" s="86">
        <v>5</v>
      </c>
      <c r="F11" s="86">
        <v>6</v>
      </c>
    </row>
    <row r="12" spans="1:6" x14ac:dyDescent="0.25">
      <c r="A12" s="35" t="s">
        <v>10</v>
      </c>
      <c r="B12" s="36" t="s">
        <v>38</v>
      </c>
      <c r="C12" s="37" t="s">
        <v>39</v>
      </c>
      <c r="D12" s="38">
        <f>D13+D14+D17+D18+D15+D16</f>
        <v>41713.700000000004</v>
      </c>
      <c r="E12" s="109">
        <f>F12-D12</f>
        <v>-642.30000000000291</v>
      </c>
      <c r="F12" s="108">
        <f>F13+F14+F17+F18+F15+F16</f>
        <v>41071.4</v>
      </c>
    </row>
    <row r="13" spans="1:6" ht="24" x14ac:dyDescent="0.25">
      <c r="A13" s="35" t="s">
        <v>11</v>
      </c>
      <c r="B13" s="36" t="s">
        <v>38</v>
      </c>
      <c r="C13" s="37" t="s">
        <v>41</v>
      </c>
      <c r="D13" s="38">
        <v>2038.8</v>
      </c>
      <c r="E13" s="109">
        <f t="shared" ref="E13:E39" si="0">F13-D13</f>
        <v>0</v>
      </c>
      <c r="F13" s="108">
        <v>2038.8</v>
      </c>
    </row>
    <row r="14" spans="1:6" ht="36" x14ac:dyDescent="0.25">
      <c r="A14" s="35" t="s">
        <v>12</v>
      </c>
      <c r="B14" s="36" t="s">
        <v>38</v>
      </c>
      <c r="C14" s="37" t="s">
        <v>43</v>
      </c>
      <c r="D14" s="38">
        <v>22271.5</v>
      </c>
      <c r="E14" s="109">
        <f t="shared" si="0"/>
        <v>0</v>
      </c>
      <c r="F14" s="108">
        <v>22271.5</v>
      </c>
    </row>
    <row r="15" spans="1:6" ht="24" x14ac:dyDescent="0.25">
      <c r="A15" s="35" t="s">
        <v>154</v>
      </c>
      <c r="B15" s="36" t="s">
        <v>38</v>
      </c>
      <c r="C15" s="37" t="s">
        <v>142</v>
      </c>
      <c r="D15" s="38">
        <v>91.4</v>
      </c>
      <c r="E15" s="109">
        <f t="shared" si="0"/>
        <v>0</v>
      </c>
      <c r="F15" s="108">
        <v>91.4</v>
      </c>
    </row>
    <row r="16" spans="1:6" x14ac:dyDescent="0.25">
      <c r="A16" s="35" t="s">
        <v>230</v>
      </c>
      <c r="B16" s="36" t="s">
        <v>38</v>
      </c>
      <c r="C16" s="37" t="s">
        <v>232</v>
      </c>
      <c r="D16" s="38">
        <v>349</v>
      </c>
      <c r="E16" s="109">
        <f t="shared" si="0"/>
        <v>0</v>
      </c>
      <c r="F16" s="108">
        <v>349</v>
      </c>
    </row>
    <row r="17" spans="1:6" x14ac:dyDescent="0.25">
      <c r="A17" s="35" t="s">
        <v>14</v>
      </c>
      <c r="B17" s="36" t="s">
        <v>38</v>
      </c>
      <c r="C17" s="37">
        <v>11</v>
      </c>
      <c r="D17" s="38">
        <v>100</v>
      </c>
      <c r="E17" s="109">
        <f t="shared" si="0"/>
        <v>-3</v>
      </c>
      <c r="F17" s="108">
        <v>97</v>
      </c>
    </row>
    <row r="18" spans="1:6" x14ac:dyDescent="0.25">
      <c r="A18" s="35" t="s">
        <v>16</v>
      </c>
      <c r="B18" s="36" t="s">
        <v>38</v>
      </c>
      <c r="C18" s="37">
        <v>13</v>
      </c>
      <c r="D18" s="38">
        <v>16863</v>
      </c>
      <c r="E18" s="109">
        <f t="shared" si="0"/>
        <v>-639.29999999999927</v>
      </c>
      <c r="F18" s="108">
        <v>16223.7</v>
      </c>
    </row>
    <row r="19" spans="1:6" x14ac:dyDescent="0.25">
      <c r="A19" s="35" t="s">
        <v>18</v>
      </c>
      <c r="B19" s="36" t="s">
        <v>41</v>
      </c>
      <c r="C19" s="37" t="s">
        <v>39</v>
      </c>
      <c r="D19" s="38">
        <f>D20</f>
        <v>594.70000000000005</v>
      </c>
      <c r="E19" s="109">
        <f t="shared" si="0"/>
        <v>0</v>
      </c>
      <c r="F19" s="108">
        <f>F20</f>
        <v>594.70000000000005</v>
      </c>
    </row>
    <row r="20" spans="1:6" x14ac:dyDescent="0.25">
      <c r="A20" s="35" t="s">
        <v>19</v>
      </c>
      <c r="B20" s="36" t="s">
        <v>41</v>
      </c>
      <c r="C20" s="37" t="s">
        <v>45</v>
      </c>
      <c r="D20" s="38">
        <v>594.70000000000005</v>
      </c>
      <c r="E20" s="109">
        <f t="shared" si="0"/>
        <v>0</v>
      </c>
      <c r="F20" s="108">
        <v>594.70000000000005</v>
      </c>
    </row>
    <row r="21" spans="1:6" x14ac:dyDescent="0.25">
      <c r="A21" s="35" t="s">
        <v>21</v>
      </c>
      <c r="B21" s="36" t="s">
        <v>45</v>
      </c>
      <c r="C21" s="37" t="s">
        <v>39</v>
      </c>
      <c r="D21" s="38">
        <f>D22+D23+D24</f>
        <v>442.7</v>
      </c>
      <c r="E21" s="109">
        <f t="shared" si="0"/>
        <v>3</v>
      </c>
      <c r="F21" s="108">
        <f>F22+F23+F24</f>
        <v>445.7</v>
      </c>
    </row>
    <row r="22" spans="1:6" x14ac:dyDescent="0.25">
      <c r="A22" s="35" t="s">
        <v>148</v>
      </c>
      <c r="B22" s="36" t="s">
        <v>45</v>
      </c>
      <c r="C22" s="37" t="s">
        <v>43</v>
      </c>
      <c r="D22" s="38">
        <v>61</v>
      </c>
      <c r="E22" s="109">
        <f t="shared" si="0"/>
        <v>0</v>
      </c>
      <c r="F22" s="108">
        <v>61</v>
      </c>
    </row>
    <row r="23" spans="1:6" ht="24" x14ac:dyDescent="0.25">
      <c r="A23" s="39" t="s">
        <v>227</v>
      </c>
      <c r="B23" s="36" t="s">
        <v>45</v>
      </c>
      <c r="C23" s="37" t="s">
        <v>123</v>
      </c>
      <c r="D23" s="38">
        <v>350</v>
      </c>
      <c r="E23" s="109">
        <f t="shared" si="0"/>
        <v>3</v>
      </c>
      <c r="F23" s="108">
        <v>353</v>
      </c>
    </row>
    <row r="24" spans="1:6" ht="24" x14ac:dyDescent="0.25">
      <c r="A24" s="39" t="s">
        <v>195</v>
      </c>
      <c r="B24" s="36" t="s">
        <v>45</v>
      </c>
      <c r="C24" s="37" t="s">
        <v>59</v>
      </c>
      <c r="D24" s="38">
        <f>30.5+1.2</f>
        <v>31.7</v>
      </c>
      <c r="E24" s="109">
        <f t="shared" si="0"/>
        <v>0</v>
      </c>
      <c r="F24" s="108">
        <f>30.5+1.2</f>
        <v>31.7</v>
      </c>
    </row>
    <row r="25" spans="1:6" x14ac:dyDescent="0.25">
      <c r="A25" s="35" t="s">
        <v>22</v>
      </c>
      <c r="B25" s="36" t="s">
        <v>43</v>
      </c>
      <c r="C25" s="37" t="s">
        <v>39</v>
      </c>
      <c r="D25" s="38">
        <f>D26+D27+D28+D29+D30</f>
        <v>16055.7</v>
      </c>
      <c r="E25" s="109">
        <f t="shared" si="0"/>
        <v>2221.9999999999964</v>
      </c>
      <c r="F25" s="108">
        <f>F26+F27+F28+F29+F30</f>
        <v>18277.699999999997</v>
      </c>
    </row>
    <row r="26" spans="1:6" x14ac:dyDescent="0.25">
      <c r="A26" s="39" t="s">
        <v>23</v>
      </c>
      <c r="B26" s="36" t="s">
        <v>43</v>
      </c>
      <c r="C26" s="37" t="s">
        <v>38</v>
      </c>
      <c r="D26" s="38">
        <v>2477.1999999999998</v>
      </c>
      <c r="E26" s="109">
        <f t="shared" si="0"/>
        <v>250.19999999999982</v>
      </c>
      <c r="F26" s="108">
        <v>2727.3999999999996</v>
      </c>
    </row>
    <row r="27" spans="1:6" x14ac:dyDescent="0.25">
      <c r="A27" s="39" t="s">
        <v>344</v>
      </c>
      <c r="B27" s="36" t="s">
        <v>43</v>
      </c>
      <c r="C27" s="37" t="s">
        <v>47</v>
      </c>
      <c r="D27" s="38">
        <v>0</v>
      </c>
      <c r="E27" s="109">
        <f t="shared" si="0"/>
        <v>72.599999999999994</v>
      </c>
      <c r="F27" s="108">
        <v>72.599999999999994</v>
      </c>
    </row>
    <row r="28" spans="1:6" x14ac:dyDescent="0.25">
      <c r="A28" s="35" t="s">
        <v>179</v>
      </c>
      <c r="B28" s="36" t="s">
        <v>43</v>
      </c>
      <c r="C28" s="37" t="s">
        <v>46</v>
      </c>
      <c r="D28" s="38">
        <f>9269.2+520.3</f>
        <v>9789.5</v>
      </c>
      <c r="E28" s="109">
        <f t="shared" si="0"/>
        <v>1884.1999999999971</v>
      </c>
      <c r="F28" s="108">
        <v>11673.699999999997</v>
      </c>
    </row>
    <row r="29" spans="1:6" x14ac:dyDescent="0.25">
      <c r="A29" s="35" t="s">
        <v>24</v>
      </c>
      <c r="B29" s="36" t="s">
        <v>43</v>
      </c>
      <c r="C29" s="37">
        <v>10</v>
      </c>
      <c r="D29" s="38">
        <v>166.8</v>
      </c>
      <c r="E29" s="109">
        <f t="shared" si="0"/>
        <v>15</v>
      </c>
      <c r="F29" s="108">
        <v>181.8</v>
      </c>
    </row>
    <row r="30" spans="1:6" x14ac:dyDescent="0.25">
      <c r="A30" s="35" t="s">
        <v>166</v>
      </c>
      <c r="B30" s="36" t="s">
        <v>43</v>
      </c>
      <c r="C30" s="37" t="s">
        <v>165</v>
      </c>
      <c r="D30" s="38">
        <v>3622.2000000000003</v>
      </c>
      <c r="E30" s="109">
        <f t="shared" si="0"/>
        <v>0</v>
      </c>
      <c r="F30" s="108">
        <v>3622.2000000000003</v>
      </c>
    </row>
    <row r="31" spans="1:6" x14ac:dyDescent="0.25">
      <c r="A31" s="35" t="s">
        <v>26</v>
      </c>
      <c r="B31" s="36" t="s">
        <v>47</v>
      </c>
      <c r="C31" s="37" t="s">
        <v>39</v>
      </c>
      <c r="D31" s="38">
        <f>D32+D33+D34</f>
        <v>14775</v>
      </c>
      <c r="E31" s="109">
        <f t="shared" si="0"/>
        <v>3830</v>
      </c>
      <c r="F31" s="108">
        <f>F32+F33+F34</f>
        <v>18605</v>
      </c>
    </row>
    <row r="32" spans="1:6" x14ac:dyDescent="0.25">
      <c r="A32" s="35" t="s">
        <v>27</v>
      </c>
      <c r="B32" s="36" t="s">
        <v>47</v>
      </c>
      <c r="C32" s="37" t="s">
        <v>38</v>
      </c>
      <c r="D32" s="38">
        <v>1376.6</v>
      </c>
      <c r="E32" s="109">
        <f t="shared" si="0"/>
        <v>-255</v>
      </c>
      <c r="F32" s="108">
        <v>1121.5999999999999</v>
      </c>
    </row>
    <row r="33" spans="1:6" x14ac:dyDescent="0.25">
      <c r="A33" s="35" t="s">
        <v>29</v>
      </c>
      <c r="B33" s="36" t="s">
        <v>47</v>
      </c>
      <c r="C33" s="37" t="s">
        <v>41</v>
      </c>
      <c r="D33" s="38">
        <v>11067.2</v>
      </c>
      <c r="E33" s="109">
        <f t="shared" si="0"/>
        <v>4111</v>
      </c>
      <c r="F33" s="108">
        <v>15178.2</v>
      </c>
    </row>
    <row r="34" spans="1:6" x14ac:dyDescent="0.25">
      <c r="A34" s="35" t="s">
        <v>30</v>
      </c>
      <c r="B34" s="36" t="s">
        <v>47</v>
      </c>
      <c r="C34" s="37" t="s">
        <v>45</v>
      </c>
      <c r="D34" s="38">
        <v>2331.1999999999998</v>
      </c>
      <c r="E34" s="109">
        <f t="shared" si="0"/>
        <v>-26</v>
      </c>
      <c r="F34" s="108">
        <v>2305.1999999999998</v>
      </c>
    </row>
    <row r="35" spans="1:6" x14ac:dyDescent="0.25">
      <c r="A35" s="10" t="s">
        <v>170</v>
      </c>
      <c r="B35" s="36" t="s">
        <v>48</v>
      </c>
      <c r="C35" s="37" t="s">
        <v>39</v>
      </c>
      <c r="D35" s="38">
        <f>D36</f>
        <v>500</v>
      </c>
      <c r="E35" s="109">
        <f t="shared" si="0"/>
        <v>2032.1999999999998</v>
      </c>
      <c r="F35" s="108">
        <f>F36</f>
        <v>2532.1999999999998</v>
      </c>
    </row>
    <row r="36" spans="1:6" x14ac:dyDescent="0.25">
      <c r="A36" s="10" t="s">
        <v>171</v>
      </c>
      <c r="B36" s="36" t="s">
        <v>48</v>
      </c>
      <c r="C36" s="37" t="s">
        <v>38</v>
      </c>
      <c r="D36" s="38">
        <v>500</v>
      </c>
      <c r="E36" s="109">
        <f t="shared" si="0"/>
        <v>2032.1999999999998</v>
      </c>
      <c r="F36" s="108">
        <v>2532.1999999999998</v>
      </c>
    </row>
    <row r="37" spans="1:6" x14ac:dyDescent="0.25">
      <c r="A37" s="35" t="s">
        <v>31</v>
      </c>
      <c r="B37" s="36">
        <v>10</v>
      </c>
      <c r="C37" s="37" t="s">
        <v>39</v>
      </c>
      <c r="D37" s="38">
        <f>D38</f>
        <v>300</v>
      </c>
      <c r="E37" s="109">
        <f t="shared" si="0"/>
        <v>0</v>
      </c>
      <c r="F37" s="108">
        <f>F38</f>
        <v>300</v>
      </c>
    </row>
    <row r="38" spans="1:6" x14ac:dyDescent="0.25">
      <c r="A38" s="35" t="s">
        <v>32</v>
      </c>
      <c r="B38" s="36">
        <v>10</v>
      </c>
      <c r="C38" s="37" t="s">
        <v>38</v>
      </c>
      <c r="D38" s="38">
        <v>300</v>
      </c>
      <c r="E38" s="109">
        <f t="shared" si="0"/>
        <v>0</v>
      </c>
      <c r="F38" s="108">
        <v>300</v>
      </c>
    </row>
    <row r="39" spans="1:6" x14ac:dyDescent="0.25">
      <c r="A39" s="40" t="s">
        <v>35</v>
      </c>
      <c r="B39" s="37"/>
      <c r="C39" s="37"/>
      <c r="D39" s="149">
        <f>D12+D19+D21+D25+D31+D37+D35</f>
        <v>74381.8</v>
      </c>
      <c r="E39" s="150">
        <f t="shared" si="0"/>
        <v>7444.8999999999942</v>
      </c>
      <c r="F39" s="151">
        <f>F12+F19+F21+F25+F31+F37+F35</f>
        <v>81826.7</v>
      </c>
    </row>
  </sheetData>
  <mergeCells count="11">
    <mergeCell ref="E9:E10"/>
    <mergeCell ref="F9:F10"/>
    <mergeCell ref="C1:F1"/>
    <mergeCell ref="C2:F6"/>
    <mergeCell ref="A7:F7"/>
    <mergeCell ref="A8:F8"/>
    <mergeCell ref="A2:A5"/>
    <mergeCell ref="A9:A10"/>
    <mergeCell ref="B9:B10"/>
    <mergeCell ref="C9:C10"/>
    <mergeCell ref="D9:D10"/>
  </mergeCells>
  <pageMargins left="0.7" right="0.7" top="0.75" bottom="0.75" header="0.3" footer="0.3"/>
  <pageSetup paperSize="9" scale="9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E1" sqref="E1:I1"/>
    </sheetView>
  </sheetViews>
  <sheetFormatPr defaultRowHeight="15" x14ac:dyDescent="0.25"/>
  <cols>
    <col min="1" max="1" width="44.7109375" style="71" customWidth="1"/>
    <col min="2" max="2" width="6.7109375" style="71" customWidth="1"/>
    <col min="3" max="3" width="5.5703125" style="71" customWidth="1"/>
    <col min="4" max="4" width="9.7109375" style="71" customWidth="1"/>
    <col min="5" max="7" width="11.28515625" style="71" customWidth="1"/>
    <col min="8" max="8" width="11.85546875" style="71" customWidth="1"/>
    <col min="9" max="9" width="13.140625" style="71" customWidth="1"/>
    <col min="10" max="16384" width="9.140625" style="71"/>
  </cols>
  <sheetData>
    <row r="1" spans="1:9" ht="46.5" customHeight="1" x14ac:dyDescent="0.25">
      <c r="E1" s="217" t="s">
        <v>394</v>
      </c>
      <c r="F1" s="217"/>
      <c r="G1" s="217"/>
      <c r="H1" s="217"/>
      <c r="I1" s="217"/>
    </row>
    <row r="2" spans="1:9" x14ac:dyDescent="0.25">
      <c r="A2" s="255"/>
      <c r="E2" s="256" t="s">
        <v>266</v>
      </c>
      <c r="F2" s="257"/>
      <c r="G2" s="257"/>
      <c r="H2" s="257"/>
      <c r="I2" s="258"/>
    </row>
    <row r="3" spans="1:9" x14ac:dyDescent="0.25">
      <c r="A3" s="255"/>
      <c r="E3" s="257"/>
      <c r="F3" s="257"/>
      <c r="G3" s="257"/>
      <c r="H3" s="257"/>
      <c r="I3" s="258"/>
    </row>
    <row r="4" spans="1:9" ht="18" customHeight="1" x14ac:dyDescent="0.25">
      <c r="A4" s="255"/>
      <c r="E4" s="257"/>
      <c r="F4" s="257"/>
      <c r="G4" s="257"/>
      <c r="H4" s="257"/>
      <c r="I4" s="258"/>
    </row>
    <row r="5" spans="1:9" ht="15" hidden="1" customHeight="1" x14ac:dyDescent="0.25">
      <c r="A5" s="255"/>
      <c r="E5" s="257"/>
      <c r="F5" s="257"/>
      <c r="G5" s="257"/>
      <c r="H5" s="257"/>
      <c r="I5" s="258"/>
    </row>
    <row r="6" spans="1:9" ht="15.75" x14ac:dyDescent="0.25">
      <c r="A6" s="113"/>
      <c r="E6" s="257"/>
      <c r="F6" s="257"/>
      <c r="G6" s="257"/>
      <c r="H6" s="257"/>
      <c r="I6" s="258"/>
    </row>
    <row r="7" spans="1:9" ht="56.25" customHeight="1" x14ac:dyDescent="0.25">
      <c r="A7" s="215" t="s">
        <v>267</v>
      </c>
      <c r="B7" s="215"/>
      <c r="C7" s="215"/>
      <c r="D7" s="215"/>
      <c r="E7" s="215"/>
      <c r="F7" s="215"/>
      <c r="G7" s="215"/>
      <c r="H7" s="215"/>
      <c r="I7" s="215"/>
    </row>
    <row r="8" spans="1:9" x14ac:dyDescent="0.25">
      <c r="A8" s="239" t="s">
        <v>0</v>
      </c>
      <c r="B8" s="239"/>
      <c r="C8" s="239"/>
      <c r="D8" s="239"/>
      <c r="E8" s="239"/>
      <c r="F8" s="239"/>
      <c r="G8" s="239"/>
      <c r="H8" s="239"/>
      <c r="I8" s="239"/>
    </row>
    <row r="9" spans="1:9" ht="33.75" customHeight="1" x14ac:dyDescent="0.25">
      <c r="A9" s="259" t="s">
        <v>2</v>
      </c>
      <c r="B9" s="260" t="s">
        <v>3</v>
      </c>
      <c r="C9" s="260" t="s">
        <v>4</v>
      </c>
      <c r="D9" s="259" t="s">
        <v>256</v>
      </c>
      <c r="E9" s="254" t="s">
        <v>252</v>
      </c>
      <c r="F9" s="254" t="s">
        <v>269</v>
      </c>
      <c r="G9" s="262" t="s">
        <v>257</v>
      </c>
      <c r="H9" s="254" t="s">
        <v>252</v>
      </c>
      <c r="I9" s="254" t="s">
        <v>270</v>
      </c>
    </row>
    <row r="10" spans="1:9" ht="42.75" customHeight="1" x14ac:dyDescent="0.25">
      <c r="A10" s="259"/>
      <c r="B10" s="260"/>
      <c r="C10" s="260"/>
      <c r="D10" s="261"/>
      <c r="E10" s="254"/>
      <c r="F10" s="254"/>
      <c r="G10" s="263"/>
      <c r="H10" s="254"/>
      <c r="I10" s="254"/>
    </row>
    <row r="11" spans="1:9" x14ac:dyDescent="0.25">
      <c r="A11" s="110">
        <v>1</v>
      </c>
      <c r="B11" s="111">
        <v>2</v>
      </c>
      <c r="C11" s="111">
        <v>3</v>
      </c>
      <c r="D11" s="110">
        <v>4</v>
      </c>
      <c r="E11" s="110">
        <v>6</v>
      </c>
      <c r="F11" s="110">
        <v>7</v>
      </c>
      <c r="G11" s="122"/>
      <c r="H11" s="110">
        <v>8</v>
      </c>
      <c r="I11" s="110">
        <v>9</v>
      </c>
    </row>
    <row r="12" spans="1:9" x14ac:dyDescent="0.25">
      <c r="A12" s="114" t="s">
        <v>10</v>
      </c>
      <c r="B12" s="115" t="s">
        <v>38</v>
      </c>
      <c r="C12" s="116" t="s">
        <v>39</v>
      </c>
      <c r="D12" s="117">
        <f>D13+D14+D15+D16</f>
        <v>42514.6</v>
      </c>
      <c r="E12" s="120">
        <f t="shared" ref="E12:E36" si="0">F12-D12</f>
        <v>0</v>
      </c>
      <c r="F12" s="121">
        <f>F13+F14+F15+F16</f>
        <v>42514.6</v>
      </c>
      <c r="G12" s="121">
        <f>G13+G14+G15+G16</f>
        <v>44493.799999999996</v>
      </c>
      <c r="H12" s="121">
        <f>I12-G12</f>
        <v>0</v>
      </c>
      <c r="I12" s="121">
        <f>I13+I14+I15+I16</f>
        <v>44493.799999999996</v>
      </c>
    </row>
    <row r="13" spans="1:9" ht="24" x14ac:dyDescent="0.25">
      <c r="A13" s="114" t="s">
        <v>11</v>
      </c>
      <c r="B13" s="115" t="s">
        <v>38</v>
      </c>
      <c r="C13" s="116" t="s">
        <v>41</v>
      </c>
      <c r="D13" s="117">
        <v>2124.8000000000002</v>
      </c>
      <c r="E13" s="121">
        <f t="shared" si="0"/>
        <v>0</v>
      </c>
      <c r="F13" s="121">
        <v>2124.8000000000002</v>
      </c>
      <c r="G13" s="121">
        <v>2124.8000000000002</v>
      </c>
      <c r="H13" s="121">
        <f t="shared" ref="H13:H36" si="1">I13-G13</f>
        <v>0</v>
      </c>
      <c r="I13" s="121">
        <v>2124.8000000000002</v>
      </c>
    </row>
    <row r="14" spans="1:9" ht="48" x14ac:dyDescent="0.25">
      <c r="A14" s="114" t="s">
        <v>12</v>
      </c>
      <c r="B14" s="115" t="s">
        <v>38</v>
      </c>
      <c r="C14" s="116" t="s">
        <v>43</v>
      </c>
      <c r="D14" s="117">
        <f>21567.8-1.2</f>
        <v>21566.6</v>
      </c>
      <c r="E14" s="121">
        <f t="shared" si="0"/>
        <v>0</v>
      </c>
      <c r="F14" s="121">
        <f>21567.8-1.2</f>
        <v>21566.6</v>
      </c>
      <c r="G14" s="121">
        <f>21567.8-1.2</f>
        <v>21566.6</v>
      </c>
      <c r="H14" s="121">
        <f t="shared" si="1"/>
        <v>0</v>
      </c>
      <c r="I14" s="121">
        <f>21567.8-1.2</f>
        <v>21566.6</v>
      </c>
    </row>
    <row r="15" spans="1:9" x14ac:dyDescent="0.25">
      <c r="A15" s="114" t="s">
        <v>14</v>
      </c>
      <c r="B15" s="115" t="s">
        <v>38</v>
      </c>
      <c r="C15" s="116">
        <v>11</v>
      </c>
      <c r="D15" s="117">
        <v>100</v>
      </c>
      <c r="E15" s="121">
        <f t="shared" si="0"/>
        <v>0</v>
      </c>
      <c r="F15" s="121">
        <v>100</v>
      </c>
      <c r="G15" s="121">
        <v>100</v>
      </c>
      <c r="H15" s="121">
        <f t="shared" si="1"/>
        <v>0</v>
      </c>
      <c r="I15" s="121">
        <v>100</v>
      </c>
    </row>
    <row r="16" spans="1:9" x14ac:dyDescent="0.25">
      <c r="A16" s="114" t="s">
        <v>16</v>
      </c>
      <c r="B16" s="115" t="s">
        <v>38</v>
      </c>
      <c r="C16" s="116">
        <v>13</v>
      </c>
      <c r="D16" s="117">
        <v>18723.2</v>
      </c>
      <c r="E16" s="121">
        <f t="shared" si="0"/>
        <v>0</v>
      </c>
      <c r="F16" s="121">
        <v>18723.2</v>
      </c>
      <c r="G16" s="121">
        <v>20702.399999999998</v>
      </c>
      <c r="H16" s="121">
        <f t="shared" si="1"/>
        <v>0</v>
      </c>
      <c r="I16" s="121">
        <v>20702.399999999998</v>
      </c>
    </row>
    <row r="17" spans="1:9" x14ac:dyDescent="0.25">
      <c r="A17" s="114" t="s">
        <v>18</v>
      </c>
      <c r="B17" s="115" t="s">
        <v>41</v>
      </c>
      <c r="C17" s="116" t="s">
        <v>39</v>
      </c>
      <c r="D17" s="117">
        <f>D18</f>
        <v>622.5</v>
      </c>
      <c r="E17" s="121">
        <f t="shared" si="0"/>
        <v>0</v>
      </c>
      <c r="F17" s="121">
        <f>F18</f>
        <v>622.5</v>
      </c>
      <c r="G17" s="121">
        <f>G18</f>
        <v>645.1</v>
      </c>
      <c r="H17" s="121">
        <f t="shared" si="1"/>
        <v>0</v>
      </c>
      <c r="I17" s="121">
        <f>I18</f>
        <v>645.1</v>
      </c>
    </row>
    <row r="18" spans="1:9" x14ac:dyDescent="0.25">
      <c r="A18" s="114" t="s">
        <v>19</v>
      </c>
      <c r="B18" s="115" t="s">
        <v>41</v>
      </c>
      <c r="C18" s="116" t="s">
        <v>45</v>
      </c>
      <c r="D18" s="117">
        <v>622.5</v>
      </c>
      <c r="E18" s="121">
        <f t="shared" si="0"/>
        <v>0</v>
      </c>
      <c r="F18" s="121">
        <v>622.5</v>
      </c>
      <c r="G18" s="121">
        <v>645.1</v>
      </c>
      <c r="H18" s="121">
        <f t="shared" si="1"/>
        <v>0</v>
      </c>
      <c r="I18" s="121">
        <v>645.1</v>
      </c>
    </row>
    <row r="19" spans="1:9" ht="24" x14ac:dyDescent="0.25">
      <c r="A19" s="114" t="s">
        <v>21</v>
      </c>
      <c r="B19" s="115" t="s">
        <v>45</v>
      </c>
      <c r="C19" s="116" t="s">
        <v>39</v>
      </c>
      <c r="D19" s="117">
        <f>D20+D21+D22</f>
        <v>142.30000000000001</v>
      </c>
      <c r="E19" s="121">
        <f t="shared" si="0"/>
        <v>0</v>
      </c>
      <c r="F19" s="121">
        <f>F20+F21+F22</f>
        <v>142.30000000000001</v>
      </c>
      <c r="G19" s="121">
        <f>G20+G21+G22</f>
        <v>142.30000000000001</v>
      </c>
      <c r="H19" s="121">
        <f t="shared" si="1"/>
        <v>0</v>
      </c>
      <c r="I19" s="121">
        <f>I20+I21+I22</f>
        <v>142.30000000000001</v>
      </c>
    </row>
    <row r="20" spans="1:9" x14ac:dyDescent="0.25">
      <c r="A20" s="114" t="s">
        <v>148</v>
      </c>
      <c r="B20" s="115" t="s">
        <v>45</v>
      </c>
      <c r="C20" s="116" t="s">
        <v>43</v>
      </c>
      <c r="D20" s="117">
        <v>61</v>
      </c>
      <c r="E20" s="121">
        <f t="shared" si="0"/>
        <v>0</v>
      </c>
      <c r="F20" s="121">
        <v>61</v>
      </c>
      <c r="G20" s="121">
        <v>61</v>
      </c>
      <c r="H20" s="121">
        <f t="shared" si="1"/>
        <v>0</v>
      </c>
      <c r="I20" s="121">
        <v>61</v>
      </c>
    </row>
    <row r="21" spans="1:9" ht="36" x14ac:dyDescent="0.25">
      <c r="A21" s="118" t="s">
        <v>227</v>
      </c>
      <c r="B21" s="115" t="s">
        <v>45</v>
      </c>
      <c r="C21" s="116" t="s">
        <v>123</v>
      </c>
      <c r="D21" s="117">
        <v>50</v>
      </c>
      <c r="E21" s="121">
        <f t="shared" si="0"/>
        <v>0</v>
      </c>
      <c r="F21" s="121">
        <v>50</v>
      </c>
      <c r="G21" s="121">
        <v>50</v>
      </c>
      <c r="H21" s="121">
        <f t="shared" si="1"/>
        <v>0</v>
      </c>
      <c r="I21" s="121">
        <v>50</v>
      </c>
    </row>
    <row r="22" spans="1:9" ht="24" x14ac:dyDescent="0.25">
      <c r="A22" s="118" t="s">
        <v>195</v>
      </c>
      <c r="B22" s="115" t="s">
        <v>45</v>
      </c>
      <c r="C22" s="116" t="s">
        <v>59</v>
      </c>
      <c r="D22" s="117">
        <f>30.1+1.2</f>
        <v>31.3</v>
      </c>
      <c r="E22" s="121">
        <f t="shared" si="0"/>
        <v>0</v>
      </c>
      <c r="F22" s="121">
        <f>30.1+1.2</f>
        <v>31.3</v>
      </c>
      <c r="G22" s="121">
        <f>30.1+1.2</f>
        <v>31.3</v>
      </c>
      <c r="H22" s="121">
        <f t="shared" si="1"/>
        <v>0</v>
      </c>
      <c r="I22" s="121">
        <f>30.1+1.2</f>
        <v>31.3</v>
      </c>
    </row>
    <row r="23" spans="1:9" x14ac:dyDescent="0.25">
      <c r="A23" s="114" t="s">
        <v>22</v>
      </c>
      <c r="B23" s="115" t="s">
        <v>43</v>
      </c>
      <c r="C23" s="116" t="s">
        <v>39</v>
      </c>
      <c r="D23" s="117">
        <f>D24+D25+D26+D27</f>
        <v>18366.399999999998</v>
      </c>
      <c r="E23" s="121">
        <f t="shared" si="0"/>
        <v>0</v>
      </c>
      <c r="F23" s="121">
        <f>F24+F25+F26+F27</f>
        <v>18366.399999999998</v>
      </c>
      <c r="G23" s="121">
        <f>G24+G25+G26+G27</f>
        <v>12255.599999999999</v>
      </c>
      <c r="H23" s="121">
        <f t="shared" si="1"/>
        <v>0</v>
      </c>
      <c r="I23" s="121">
        <f>I24+I25+I26+I27</f>
        <v>12255.599999999999</v>
      </c>
    </row>
    <row r="24" spans="1:9" x14ac:dyDescent="0.25">
      <c r="A24" s="118" t="s">
        <v>23</v>
      </c>
      <c r="B24" s="115" t="s">
        <v>43</v>
      </c>
      <c r="C24" s="116" t="s">
        <v>38</v>
      </c>
      <c r="D24" s="117">
        <v>2356.4</v>
      </c>
      <c r="E24" s="121">
        <f t="shared" si="0"/>
        <v>0</v>
      </c>
      <c r="F24" s="121">
        <v>2356.4</v>
      </c>
      <c r="G24" s="121">
        <v>2243.1999999999998</v>
      </c>
      <c r="H24" s="121">
        <f t="shared" si="1"/>
        <v>0</v>
      </c>
      <c r="I24" s="121">
        <v>2243.1999999999998</v>
      </c>
    </row>
    <row r="25" spans="1:9" x14ac:dyDescent="0.25">
      <c r="A25" s="114" t="s">
        <v>179</v>
      </c>
      <c r="B25" s="115" t="s">
        <v>43</v>
      </c>
      <c r="C25" s="116" t="s">
        <v>46</v>
      </c>
      <c r="D25" s="117">
        <v>9406.4</v>
      </c>
      <c r="E25" s="121">
        <f t="shared" si="0"/>
        <v>0</v>
      </c>
      <c r="F25" s="121">
        <v>9406.4</v>
      </c>
      <c r="G25" s="121">
        <v>9545.6</v>
      </c>
      <c r="H25" s="121">
        <f t="shared" si="1"/>
        <v>0</v>
      </c>
      <c r="I25" s="121">
        <v>9545.6</v>
      </c>
    </row>
    <row r="26" spans="1:9" x14ac:dyDescent="0.25">
      <c r="A26" s="114" t="s">
        <v>24</v>
      </c>
      <c r="B26" s="115" t="s">
        <v>43</v>
      </c>
      <c r="C26" s="116">
        <v>10</v>
      </c>
      <c r="D26" s="117">
        <v>166.8</v>
      </c>
      <c r="E26" s="121">
        <f t="shared" si="0"/>
        <v>0</v>
      </c>
      <c r="F26" s="121">
        <v>166.8</v>
      </c>
      <c r="G26" s="121">
        <v>166.8</v>
      </c>
      <c r="H26" s="121">
        <f t="shared" si="1"/>
        <v>0</v>
      </c>
      <c r="I26" s="121">
        <v>166.8</v>
      </c>
    </row>
    <row r="27" spans="1:9" x14ac:dyDescent="0.25">
      <c r="A27" s="114" t="s">
        <v>166</v>
      </c>
      <c r="B27" s="115" t="s">
        <v>43</v>
      </c>
      <c r="C27" s="116" t="s">
        <v>165</v>
      </c>
      <c r="D27" s="117">
        <f>300+6136.8</f>
        <v>6436.8</v>
      </c>
      <c r="E27" s="121">
        <f t="shared" si="0"/>
        <v>0</v>
      </c>
      <c r="F27" s="121">
        <f>300+6136.8</f>
        <v>6436.8</v>
      </c>
      <c r="G27" s="121">
        <v>300</v>
      </c>
      <c r="H27" s="121">
        <f t="shared" si="1"/>
        <v>0</v>
      </c>
      <c r="I27" s="121">
        <v>300</v>
      </c>
    </row>
    <row r="28" spans="1:9" x14ac:dyDescent="0.25">
      <c r="A28" s="114" t="s">
        <v>26</v>
      </c>
      <c r="B28" s="115" t="s">
        <v>47</v>
      </c>
      <c r="C28" s="116" t="s">
        <v>39</v>
      </c>
      <c r="D28" s="117">
        <f>D29+D30+D31</f>
        <v>14154.3</v>
      </c>
      <c r="E28" s="121">
        <f t="shared" si="0"/>
        <v>20728.900000000005</v>
      </c>
      <c r="F28" s="121">
        <f>F29+F30+F31</f>
        <v>34883.200000000004</v>
      </c>
      <c r="G28" s="121">
        <f>G29+G30+G31</f>
        <v>14575</v>
      </c>
      <c r="H28" s="121">
        <f t="shared" si="1"/>
        <v>2500</v>
      </c>
      <c r="I28" s="121">
        <f>I29+I30+I31</f>
        <v>17075</v>
      </c>
    </row>
    <row r="29" spans="1:9" x14ac:dyDescent="0.25">
      <c r="A29" s="114" t="s">
        <v>27</v>
      </c>
      <c r="B29" s="115" t="s">
        <v>47</v>
      </c>
      <c r="C29" s="116" t="s">
        <v>38</v>
      </c>
      <c r="D29" s="117">
        <v>1619.9</v>
      </c>
      <c r="E29" s="121">
        <f t="shared" si="0"/>
        <v>0</v>
      </c>
      <c r="F29" s="121">
        <v>1619.9</v>
      </c>
      <c r="G29" s="121">
        <v>1664.5</v>
      </c>
      <c r="H29" s="121">
        <f t="shared" si="1"/>
        <v>0</v>
      </c>
      <c r="I29" s="121">
        <v>1664.5</v>
      </c>
    </row>
    <row r="30" spans="1:9" x14ac:dyDescent="0.25">
      <c r="A30" s="114" t="s">
        <v>29</v>
      </c>
      <c r="B30" s="115" t="s">
        <v>47</v>
      </c>
      <c r="C30" s="116" t="s">
        <v>41</v>
      </c>
      <c r="D30" s="117">
        <f>17096.8-6136.8</f>
        <v>10960</v>
      </c>
      <c r="E30" s="121">
        <f t="shared" si="0"/>
        <v>20728.900000000001</v>
      </c>
      <c r="F30" s="121">
        <v>31688.9</v>
      </c>
      <c r="G30" s="121">
        <v>11305.2</v>
      </c>
      <c r="H30" s="121">
        <f t="shared" si="1"/>
        <v>2500</v>
      </c>
      <c r="I30" s="121">
        <v>13805.2</v>
      </c>
    </row>
    <row r="31" spans="1:9" x14ac:dyDescent="0.25">
      <c r="A31" s="114" t="s">
        <v>30</v>
      </c>
      <c r="B31" s="115" t="s">
        <v>47</v>
      </c>
      <c r="C31" s="116" t="s">
        <v>45</v>
      </c>
      <c r="D31" s="117">
        <v>1574.4</v>
      </c>
      <c r="E31" s="121">
        <f t="shared" si="0"/>
        <v>0</v>
      </c>
      <c r="F31" s="121">
        <v>1574.4</v>
      </c>
      <c r="G31" s="121">
        <v>1605.3</v>
      </c>
      <c r="H31" s="121">
        <f t="shared" si="1"/>
        <v>0</v>
      </c>
      <c r="I31" s="121">
        <v>1605.3</v>
      </c>
    </row>
    <row r="32" spans="1:9" x14ac:dyDescent="0.25">
      <c r="A32" s="10" t="s">
        <v>170</v>
      </c>
      <c r="B32" s="115" t="s">
        <v>48</v>
      </c>
      <c r="C32" s="116" t="s">
        <v>39</v>
      </c>
      <c r="D32" s="117">
        <f>D33</f>
        <v>301</v>
      </c>
      <c r="E32" s="121">
        <f t="shared" si="0"/>
        <v>0</v>
      </c>
      <c r="F32" s="121">
        <f>F33</f>
        <v>301</v>
      </c>
      <c r="G32" s="121">
        <f>G33</f>
        <v>416</v>
      </c>
      <c r="H32" s="121">
        <f t="shared" si="1"/>
        <v>0</v>
      </c>
      <c r="I32" s="121">
        <f>I33</f>
        <v>416</v>
      </c>
    </row>
    <row r="33" spans="1:9" x14ac:dyDescent="0.25">
      <c r="A33" s="10" t="s">
        <v>171</v>
      </c>
      <c r="B33" s="115" t="s">
        <v>48</v>
      </c>
      <c r="C33" s="116" t="s">
        <v>38</v>
      </c>
      <c r="D33" s="117">
        <v>301</v>
      </c>
      <c r="E33" s="121">
        <f t="shared" si="0"/>
        <v>0</v>
      </c>
      <c r="F33" s="121">
        <v>301</v>
      </c>
      <c r="G33" s="121">
        <v>416</v>
      </c>
      <c r="H33" s="121">
        <f t="shared" si="1"/>
        <v>0</v>
      </c>
      <c r="I33" s="121">
        <v>416</v>
      </c>
    </row>
    <row r="34" spans="1:9" x14ac:dyDescent="0.25">
      <c r="A34" s="114" t="s">
        <v>31</v>
      </c>
      <c r="B34" s="115">
        <v>10</v>
      </c>
      <c r="C34" s="116" t="s">
        <v>39</v>
      </c>
      <c r="D34" s="117">
        <f>D35</f>
        <v>300</v>
      </c>
      <c r="E34" s="121">
        <f t="shared" si="0"/>
        <v>0</v>
      </c>
      <c r="F34" s="121">
        <f>F35</f>
        <v>300</v>
      </c>
      <c r="G34" s="121">
        <f>G35</f>
        <v>300</v>
      </c>
      <c r="H34" s="121">
        <f t="shared" si="1"/>
        <v>0</v>
      </c>
      <c r="I34" s="121">
        <f>I35</f>
        <v>300</v>
      </c>
    </row>
    <row r="35" spans="1:9" x14ac:dyDescent="0.25">
      <c r="A35" s="114" t="s">
        <v>32</v>
      </c>
      <c r="B35" s="115">
        <v>10</v>
      </c>
      <c r="C35" s="116" t="s">
        <v>38</v>
      </c>
      <c r="D35" s="117">
        <v>300</v>
      </c>
      <c r="E35" s="121">
        <f t="shared" si="0"/>
        <v>0</v>
      </c>
      <c r="F35" s="121">
        <v>300</v>
      </c>
      <c r="G35" s="121">
        <v>300</v>
      </c>
      <c r="H35" s="121">
        <f t="shared" si="1"/>
        <v>0</v>
      </c>
      <c r="I35" s="121">
        <v>300</v>
      </c>
    </row>
    <row r="36" spans="1:9" x14ac:dyDescent="0.25">
      <c r="A36" s="119" t="s">
        <v>35</v>
      </c>
      <c r="B36" s="116"/>
      <c r="C36" s="116"/>
      <c r="D36" s="152">
        <f>D12+D17+D19+D23+D28+D34+D32</f>
        <v>76401.100000000006</v>
      </c>
      <c r="E36" s="153">
        <f t="shared" si="0"/>
        <v>20728.899999999994</v>
      </c>
      <c r="F36" s="153">
        <f>F12+F17+F19+F23+F28+F34+F32</f>
        <v>97130</v>
      </c>
      <c r="G36" s="153">
        <f>G12+G17+G19+G23+G28+G34+G32</f>
        <v>72827.799999999988</v>
      </c>
      <c r="H36" s="154">
        <f t="shared" si="1"/>
        <v>2500</v>
      </c>
      <c r="I36" s="153">
        <f>I12+I17+I19+I23+I28+I34+I32</f>
        <v>75327.799999999988</v>
      </c>
    </row>
  </sheetData>
  <mergeCells count="14">
    <mergeCell ref="E1:I1"/>
    <mergeCell ref="E9:E10"/>
    <mergeCell ref="F9:F10"/>
    <mergeCell ref="H9:H10"/>
    <mergeCell ref="I9:I10"/>
    <mergeCell ref="A7:I7"/>
    <mergeCell ref="A8:I8"/>
    <mergeCell ref="A2:A5"/>
    <mergeCell ref="E2:I6"/>
    <mergeCell ref="A9:A10"/>
    <mergeCell ref="B9:B10"/>
    <mergeCell ref="C9:C10"/>
    <mergeCell ref="D9:D10"/>
    <mergeCell ref="G9:G10"/>
  </mergeCells>
  <pageMargins left="0.7" right="0.7" top="0.75" bottom="0.75" header="0.3" footer="0.3"/>
  <pageSetup paperSize="9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zoomScale="110" zoomScaleNormal="110" workbookViewId="0">
      <selection activeCell="K1" sqref="K1:N1"/>
    </sheetView>
  </sheetViews>
  <sheetFormatPr defaultRowHeight="15" x14ac:dyDescent="0.25"/>
  <cols>
    <col min="1" max="1" width="44.140625" style="71" customWidth="1"/>
    <col min="2" max="2" width="5.140625" style="71" bestFit="1" customWidth="1"/>
    <col min="3" max="3" width="4.140625" style="70" customWidth="1"/>
    <col min="4" max="4" width="5" style="70" customWidth="1"/>
    <col min="5" max="5" width="4.85546875" style="70" customWidth="1"/>
    <col min="6" max="6" width="3.5703125" style="70" bestFit="1" customWidth="1"/>
    <col min="7" max="7" width="6.5703125" style="70" customWidth="1"/>
    <col min="8" max="8" width="6" style="70" customWidth="1"/>
    <col min="9" max="9" width="10.42578125" style="71" customWidth="1"/>
    <col min="10" max="11" width="14.140625" style="71" customWidth="1"/>
    <col min="12" max="12" width="9.140625" style="71"/>
    <col min="13" max="13" width="13.85546875" style="71" customWidth="1"/>
    <col min="14" max="14" width="13.140625" style="71" customWidth="1"/>
    <col min="15" max="16384" width="9.140625" style="71"/>
  </cols>
  <sheetData>
    <row r="1" spans="1:14" ht="42" customHeight="1" x14ac:dyDescent="0.25">
      <c r="G1" s="189"/>
      <c r="H1" s="189"/>
      <c r="I1" s="189"/>
      <c r="J1" s="189"/>
      <c r="K1" s="216" t="s">
        <v>395</v>
      </c>
      <c r="L1" s="216"/>
      <c r="M1" s="216"/>
      <c r="N1" s="216"/>
    </row>
    <row r="2" spans="1:14" ht="44.25" customHeight="1" x14ac:dyDescent="0.25">
      <c r="A2" s="255"/>
      <c r="B2" s="211"/>
      <c r="C2" s="69" t="s">
        <v>36</v>
      </c>
      <c r="F2" s="190"/>
      <c r="G2" s="190"/>
      <c r="H2" s="190"/>
      <c r="I2" s="190"/>
      <c r="J2" s="190"/>
      <c r="K2" s="217" t="s">
        <v>366</v>
      </c>
      <c r="L2" s="217"/>
      <c r="M2" s="217"/>
      <c r="N2" s="217"/>
    </row>
    <row r="3" spans="1:14" ht="15.75" x14ac:dyDescent="0.25">
      <c r="A3" s="255"/>
      <c r="B3" s="211"/>
      <c r="C3" s="212"/>
      <c r="F3" s="190"/>
      <c r="G3" s="190"/>
      <c r="H3" s="190"/>
      <c r="I3" s="190"/>
      <c r="J3" s="190"/>
      <c r="K3" s="217"/>
      <c r="L3" s="217"/>
      <c r="M3" s="217"/>
      <c r="N3" s="217"/>
    </row>
    <row r="4" spans="1:14" ht="15.75" customHeight="1" x14ac:dyDescent="0.25">
      <c r="A4" s="215" t="s">
        <v>240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</row>
    <row r="5" spans="1:14" x14ac:dyDescent="0.25">
      <c r="A5" s="239" t="s">
        <v>0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</row>
    <row r="6" spans="1:14" ht="21" customHeight="1" x14ac:dyDescent="0.25">
      <c r="A6" s="228" t="s">
        <v>2</v>
      </c>
      <c r="B6" s="264" t="s">
        <v>60</v>
      </c>
      <c r="C6" s="260" t="s">
        <v>3</v>
      </c>
      <c r="D6" s="260" t="s">
        <v>4</v>
      </c>
      <c r="E6" s="232" t="s">
        <v>5</v>
      </c>
      <c r="F6" s="232"/>
      <c r="G6" s="232"/>
      <c r="H6" s="232"/>
      <c r="I6" s="233" t="s">
        <v>6</v>
      </c>
      <c r="J6" s="259" t="s">
        <v>217</v>
      </c>
      <c r="K6" s="266" t="s">
        <v>62</v>
      </c>
      <c r="L6" s="254" t="s">
        <v>252</v>
      </c>
      <c r="M6" s="254" t="s">
        <v>369</v>
      </c>
      <c r="N6" s="222" t="s">
        <v>62</v>
      </c>
    </row>
    <row r="7" spans="1:14" ht="24.75" customHeight="1" x14ac:dyDescent="0.25">
      <c r="A7" s="228"/>
      <c r="B7" s="265"/>
      <c r="C7" s="260"/>
      <c r="D7" s="260"/>
      <c r="E7" s="210" t="s">
        <v>7</v>
      </c>
      <c r="F7" s="210" t="s">
        <v>8</v>
      </c>
      <c r="G7" s="210" t="s">
        <v>145</v>
      </c>
      <c r="H7" s="210" t="s">
        <v>9</v>
      </c>
      <c r="I7" s="268"/>
      <c r="J7" s="261"/>
      <c r="K7" s="267"/>
      <c r="L7" s="254"/>
      <c r="M7" s="254"/>
      <c r="N7" s="222"/>
    </row>
    <row r="8" spans="1:14" x14ac:dyDescent="0.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</row>
    <row r="9" spans="1:14" s="185" customFormat="1" ht="13.5" x14ac:dyDescent="0.25">
      <c r="A9" s="78" t="s">
        <v>151</v>
      </c>
      <c r="B9" s="78">
        <v>650</v>
      </c>
      <c r="C9" s="78">
        <v>0</v>
      </c>
      <c r="D9" s="78" t="s">
        <v>39</v>
      </c>
      <c r="E9" s="78" t="s">
        <v>39</v>
      </c>
      <c r="F9" s="78" t="s">
        <v>42</v>
      </c>
      <c r="G9" s="78" t="s">
        <v>39</v>
      </c>
      <c r="H9" s="78" t="s">
        <v>112</v>
      </c>
      <c r="I9" s="78" t="s">
        <v>40</v>
      </c>
      <c r="J9" s="65">
        <f>J10+J66+J72+J100+J156+J205+J217</f>
        <v>74381.799999999988</v>
      </c>
      <c r="K9" s="78">
        <f t="shared" ref="K9:N9" si="0">K10+K66+K72+K100+K156+K205+K217</f>
        <v>655.7</v>
      </c>
      <c r="L9" s="78">
        <f t="shared" si="0"/>
        <v>7444.8999999999969</v>
      </c>
      <c r="M9" s="78">
        <f t="shared" si="0"/>
        <v>81826.7</v>
      </c>
      <c r="N9" s="78">
        <f t="shared" si="0"/>
        <v>728.30000000000007</v>
      </c>
    </row>
    <row r="10" spans="1:14" s="74" customFormat="1" x14ac:dyDescent="0.25">
      <c r="A10" s="23" t="s">
        <v>10</v>
      </c>
      <c r="B10" s="183">
        <v>650</v>
      </c>
      <c r="C10" s="24" t="s">
        <v>38</v>
      </c>
      <c r="D10" s="24" t="s">
        <v>39</v>
      </c>
      <c r="E10" s="24" t="s">
        <v>39</v>
      </c>
      <c r="F10" s="24" t="s">
        <v>42</v>
      </c>
      <c r="G10" s="24" t="s">
        <v>39</v>
      </c>
      <c r="H10" s="24" t="s">
        <v>112</v>
      </c>
      <c r="I10" s="24" t="s">
        <v>40</v>
      </c>
      <c r="J10" s="65">
        <f>J11+J17+J44+J50+J27+J38</f>
        <v>41713.700000000004</v>
      </c>
      <c r="K10" s="65">
        <f>K11+K17+K44+K50+K27+K38</f>
        <v>0</v>
      </c>
      <c r="L10" s="98">
        <f>M10-J10</f>
        <v>-642.30000000000291</v>
      </c>
      <c r="M10" s="98">
        <f>M11+M17+M44+M50+M27+M38</f>
        <v>41071.4</v>
      </c>
      <c r="N10" s="186">
        <f>N11+N17+N44+N50+N27+N38</f>
        <v>0</v>
      </c>
    </row>
    <row r="11" spans="1:14" s="74" customFormat="1" ht="40.5" x14ac:dyDescent="0.25">
      <c r="A11" s="97" t="s">
        <v>11</v>
      </c>
      <c r="B11" s="183">
        <v>650</v>
      </c>
      <c r="C11" s="24" t="s">
        <v>38</v>
      </c>
      <c r="D11" s="24" t="s">
        <v>41</v>
      </c>
      <c r="E11" s="24" t="s">
        <v>39</v>
      </c>
      <c r="F11" s="24" t="s">
        <v>42</v>
      </c>
      <c r="G11" s="24" t="s">
        <v>39</v>
      </c>
      <c r="H11" s="24" t="s">
        <v>112</v>
      </c>
      <c r="I11" s="24" t="s">
        <v>40</v>
      </c>
      <c r="J11" s="65">
        <f>J12</f>
        <v>2038.8</v>
      </c>
      <c r="K11" s="65">
        <f>K12</f>
        <v>0</v>
      </c>
      <c r="L11" s="98">
        <f t="shared" ref="L11:L74" si="1">M11-J11</f>
        <v>0</v>
      </c>
      <c r="M11" s="98">
        <f>M12</f>
        <v>2038.8</v>
      </c>
      <c r="N11" s="186">
        <f>N12</f>
        <v>0</v>
      </c>
    </row>
    <row r="12" spans="1:14" ht="39" x14ac:dyDescent="0.25">
      <c r="A12" s="26" t="s">
        <v>184</v>
      </c>
      <c r="B12" s="184">
        <v>650</v>
      </c>
      <c r="C12" s="7" t="s">
        <v>38</v>
      </c>
      <c r="D12" s="7" t="s">
        <v>41</v>
      </c>
      <c r="E12" s="7" t="s">
        <v>185</v>
      </c>
      <c r="F12" s="7" t="s">
        <v>42</v>
      </c>
      <c r="G12" s="7" t="s">
        <v>39</v>
      </c>
      <c r="H12" s="7" t="s">
        <v>112</v>
      </c>
      <c r="I12" s="7" t="s">
        <v>40</v>
      </c>
      <c r="J12" s="67">
        <f>J13</f>
        <v>2038.8</v>
      </c>
      <c r="K12" s="67">
        <f>K13</f>
        <v>0</v>
      </c>
      <c r="L12" s="96">
        <f t="shared" si="1"/>
        <v>0</v>
      </c>
      <c r="M12" s="96">
        <f>M13</f>
        <v>2038.8</v>
      </c>
      <c r="N12" s="187">
        <f>N13</f>
        <v>0</v>
      </c>
    </row>
    <row r="13" spans="1:14" ht="39" x14ac:dyDescent="0.25">
      <c r="A13" s="26" t="s">
        <v>156</v>
      </c>
      <c r="B13" s="184">
        <v>650</v>
      </c>
      <c r="C13" s="7" t="s">
        <v>38</v>
      </c>
      <c r="D13" s="7" t="s">
        <v>41</v>
      </c>
      <c r="E13" s="7" t="s">
        <v>185</v>
      </c>
      <c r="F13" s="7" t="s">
        <v>42</v>
      </c>
      <c r="G13" s="7" t="s">
        <v>43</v>
      </c>
      <c r="H13" s="7" t="s">
        <v>112</v>
      </c>
      <c r="I13" s="7" t="s">
        <v>40</v>
      </c>
      <c r="J13" s="67">
        <f t="shared" ref="J13:N13" si="2">J14</f>
        <v>2038.8</v>
      </c>
      <c r="K13" s="67">
        <f t="shared" si="2"/>
        <v>0</v>
      </c>
      <c r="L13" s="96">
        <f t="shared" si="1"/>
        <v>0</v>
      </c>
      <c r="M13" s="96">
        <f t="shared" si="2"/>
        <v>2038.8</v>
      </c>
      <c r="N13" s="187">
        <f t="shared" si="2"/>
        <v>0</v>
      </c>
    </row>
    <row r="14" spans="1:14" ht="25.5" x14ac:dyDescent="0.25">
      <c r="A14" s="27" t="s">
        <v>220</v>
      </c>
      <c r="B14" s="184">
        <v>650</v>
      </c>
      <c r="C14" s="7" t="s">
        <v>38</v>
      </c>
      <c r="D14" s="7" t="s">
        <v>41</v>
      </c>
      <c r="E14" s="7" t="s">
        <v>185</v>
      </c>
      <c r="F14" s="7" t="s">
        <v>42</v>
      </c>
      <c r="G14" s="7" t="s">
        <v>43</v>
      </c>
      <c r="H14" s="7" t="s">
        <v>113</v>
      </c>
      <c r="I14" s="7" t="s">
        <v>40</v>
      </c>
      <c r="J14" s="67">
        <f>J15</f>
        <v>2038.8</v>
      </c>
      <c r="K14" s="67">
        <f>K15</f>
        <v>0</v>
      </c>
      <c r="L14" s="96">
        <f t="shared" si="1"/>
        <v>0</v>
      </c>
      <c r="M14" s="96">
        <f>M15</f>
        <v>2038.8</v>
      </c>
      <c r="N14" s="187">
        <f>N15</f>
        <v>0</v>
      </c>
    </row>
    <row r="15" spans="1:14" ht="63.75" x14ac:dyDescent="0.25">
      <c r="A15" s="27" t="s">
        <v>146</v>
      </c>
      <c r="B15" s="184">
        <v>650</v>
      </c>
      <c r="C15" s="7" t="s">
        <v>38</v>
      </c>
      <c r="D15" s="7" t="s">
        <v>41</v>
      </c>
      <c r="E15" s="7" t="s">
        <v>185</v>
      </c>
      <c r="F15" s="7" t="s">
        <v>42</v>
      </c>
      <c r="G15" s="7" t="s">
        <v>43</v>
      </c>
      <c r="H15" s="7" t="s">
        <v>113</v>
      </c>
      <c r="I15" s="7" t="s">
        <v>104</v>
      </c>
      <c r="J15" s="67">
        <f>J16</f>
        <v>2038.8</v>
      </c>
      <c r="K15" s="67">
        <f>K16</f>
        <v>0</v>
      </c>
      <c r="L15" s="96">
        <f t="shared" si="1"/>
        <v>0</v>
      </c>
      <c r="M15" s="96">
        <f>M16</f>
        <v>2038.8</v>
      </c>
      <c r="N15" s="187">
        <f>N16</f>
        <v>0</v>
      </c>
    </row>
    <row r="16" spans="1:14" ht="25.5" x14ac:dyDescent="0.25">
      <c r="A16" s="27" t="s">
        <v>114</v>
      </c>
      <c r="B16" s="184">
        <v>650</v>
      </c>
      <c r="C16" s="7" t="s">
        <v>38</v>
      </c>
      <c r="D16" s="7" t="s">
        <v>41</v>
      </c>
      <c r="E16" s="7" t="s">
        <v>185</v>
      </c>
      <c r="F16" s="7" t="s">
        <v>42</v>
      </c>
      <c r="G16" s="7" t="s">
        <v>43</v>
      </c>
      <c r="H16" s="7" t="s">
        <v>113</v>
      </c>
      <c r="I16" s="7" t="s">
        <v>115</v>
      </c>
      <c r="J16" s="67">
        <v>2038.8</v>
      </c>
      <c r="K16" s="67">
        <v>0</v>
      </c>
      <c r="L16" s="96">
        <f t="shared" si="1"/>
        <v>0</v>
      </c>
      <c r="M16" s="96">
        <v>2038.8</v>
      </c>
      <c r="N16" s="187">
        <v>0</v>
      </c>
    </row>
    <row r="17" spans="1:14" s="74" customFormat="1" ht="54" x14ac:dyDescent="0.25">
      <c r="A17" s="95" t="s">
        <v>12</v>
      </c>
      <c r="B17" s="184">
        <v>650</v>
      </c>
      <c r="C17" s="24" t="s">
        <v>38</v>
      </c>
      <c r="D17" s="24" t="s">
        <v>43</v>
      </c>
      <c r="E17" s="24" t="s">
        <v>39</v>
      </c>
      <c r="F17" s="24" t="s">
        <v>42</v>
      </c>
      <c r="G17" s="24" t="s">
        <v>39</v>
      </c>
      <c r="H17" s="24" t="s">
        <v>112</v>
      </c>
      <c r="I17" s="24" t="s">
        <v>40</v>
      </c>
      <c r="J17" s="65">
        <f t="shared" ref="J17:K19" si="3">J18</f>
        <v>22271.5</v>
      </c>
      <c r="K17" s="65">
        <f t="shared" si="3"/>
        <v>0</v>
      </c>
      <c r="L17" s="98">
        <f t="shared" si="1"/>
        <v>0</v>
      </c>
      <c r="M17" s="98">
        <f t="shared" ref="M17:N19" si="4">M18</f>
        <v>22271.5</v>
      </c>
      <c r="N17" s="186">
        <f t="shared" si="4"/>
        <v>0</v>
      </c>
    </row>
    <row r="18" spans="1:14" ht="39" x14ac:dyDescent="0.25">
      <c r="A18" s="26" t="s">
        <v>184</v>
      </c>
      <c r="B18" s="184">
        <v>650</v>
      </c>
      <c r="C18" s="7" t="s">
        <v>38</v>
      </c>
      <c r="D18" s="7" t="s">
        <v>43</v>
      </c>
      <c r="E18" s="7" t="s">
        <v>185</v>
      </c>
      <c r="F18" s="7" t="s">
        <v>42</v>
      </c>
      <c r="G18" s="7" t="s">
        <v>39</v>
      </c>
      <c r="H18" s="7" t="s">
        <v>112</v>
      </c>
      <c r="I18" s="7" t="s">
        <v>40</v>
      </c>
      <c r="J18" s="67">
        <f t="shared" si="3"/>
        <v>22271.5</v>
      </c>
      <c r="K18" s="67">
        <f t="shared" si="3"/>
        <v>0</v>
      </c>
      <c r="L18" s="96">
        <f t="shared" si="1"/>
        <v>0</v>
      </c>
      <c r="M18" s="96">
        <f t="shared" si="4"/>
        <v>22271.5</v>
      </c>
      <c r="N18" s="187">
        <f t="shared" si="4"/>
        <v>0</v>
      </c>
    </row>
    <row r="19" spans="1:14" ht="39" x14ac:dyDescent="0.25">
      <c r="A19" s="26" t="s">
        <v>157</v>
      </c>
      <c r="B19" s="184">
        <v>650</v>
      </c>
      <c r="C19" s="7" t="s">
        <v>38</v>
      </c>
      <c r="D19" s="7" t="s">
        <v>43</v>
      </c>
      <c r="E19" s="7" t="s">
        <v>185</v>
      </c>
      <c r="F19" s="7" t="s">
        <v>42</v>
      </c>
      <c r="G19" s="7" t="s">
        <v>38</v>
      </c>
      <c r="H19" s="7" t="s">
        <v>112</v>
      </c>
      <c r="I19" s="7" t="s">
        <v>40</v>
      </c>
      <c r="J19" s="67">
        <f t="shared" si="3"/>
        <v>22271.5</v>
      </c>
      <c r="K19" s="67">
        <f t="shared" si="3"/>
        <v>0</v>
      </c>
      <c r="L19" s="96">
        <f t="shared" si="1"/>
        <v>0</v>
      </c>
      <c r="M19" s="96">
        <f t="shared" si="4"/>
        <v>22271.5</v>
      </c>
      <c r="N19" s="187">
        <f t="shared" si="4"/>
        <v>0</v>
      </c>
    </row>
    <row r="20" spans="1:14" ht="26.25" x14ac:dyDescent="0.25">
      <c r="A20" s="59" t="s">
        <v>116</v>
      </c>
      <c r="B20" s="184">
        <v>650</v>
      </c>
      <c r="C20" s="7" t="s">
        <v>38</v>
      </c>
      <c r="D20" s="7" t="s">
        <v>43</v>
      </c>
      <c r="E20" s="7" t="s">
        <v>185</v>
      </c>
      <c r="F20" s="7" t="s">
        <v>42</v>
      </c>
      <c r="G20" s="7" t="s">
        <v>38</v>
      </c>
      <c r="H20" s="7" t="s">
        <v>117</v>
      </c>
      <c r="I20" s="7" t="s">
        <v>40</v>
      </c>
      <c r="J20" s="67">
        <f>J21+J23+J25</f>
        <v>22271.5</v>
      </c>
      <c r="K20" s="67">
        <f>K21+K23+K25</f>
        <v>0</v>
      </c>
      <c r="L20" s="96">
        <f t="shared" si="1"/>
        <v>0</v>
      </c>
      <c r="M20" s="96">
        <f>M21+M23+M25</f>
        <v>22271.5</v>
      </c>
      <c r="N20" s="187">
        <f>N21+N23+N25</f>
        <v>0</v>
      </c>
    </row>
    <row r="21" spans="1:14" ht="63.75" x14ac:dyDescent="0.25">
      <c r="A21" s="27" t="s">
        <v>146</v>
      </c>
      <c r="B21" s="184">
        <v>650</v>
      </c>
      <c r="C21" s="7" t="s">
        <v>38</v>
      </c>
      <c r="D21" s="7" t="s">
        <v>43</v>
      </c>
      <c r="E21" s="7" t="s">
        <v>185</v>
      </c>
      <c r="F21" s="7" t="s">
        <v>42</v>
      </c>
      <c r="G21" s="7" t="s">
        <v>38</v>
      </c>
      <c r="H21" s="7" t="s">
        <v>117</v>
      </c>
      <c r="I21" s="7" t="s">
        <v>104</v>
      </c>
      <c r="J21" s="67">
        <f>J22</f>
        <v>22131.9</v>
      </c>
      <c r="K21" s="67">
        <f>K22</f>
        <v>0</v>
      </c>
      <c r="L21" s="96">
        <f t="shared" si="1"/>
        <v>0</v>
      </c>
      <c r="M21" s="96">
        <f>M22</f>
        <v>22131.9</v>
      </c>
      <c r="N21" s="187">
        <f>N22</f>
        <v>0</v>
      </c>
    </row>
    <row r="22" spans="1:14" ht="25.5" x14ac:dyDescent="0.25">
      <c r="A22" s="27" t="s">
        <v>114</v>
      </c>
      <c r="B22" s="184">
        <v>650</v>
      </c>
      <c r="C22" s="7" t="s">
        <v>38</v>
      </c>
      <c r="D22" s="7" t="s">
        <v>43</v>
      </c>
      <c r="E22" s="7" t="s">
        <v>185</v>
      </c>
      <c r="F22" s="7" t="s">
        <v>42</v>
      </c>
      <c r="G22" s="7" t="s">
        <v>38</v>
      </c>
      <c r="H22" s="7" t="s">
        <v>117</v>
      </c>
      <c r="I22" s="7" t="s">
        <v>115</v>
      </c>
      <c r="J22" s="67">
        <v>22131.9</v>
      </c>
      <c r="K22" s="67">
        <v>0</v>
      </c>
      <c r="L22" s="96">
        <f t="shared" si="1"/>
        <v>0</v>
      </c>
      <c r="M22" s="96">
        <v>22131.9</v>
      </c>
      <c r="N22" s="187">
        <v>0</v>
      </c>
    </row>
    <row r="23" spans="1:14" ht="33.75" customHeight="1" x14ac:dyDescent="0.25">
      <c r="A23" s="27" t="s">
        <v>147</v>
      </c>
      <c r="B23" s="184">
        <v>650</v>
      </c>
      <c r="C23" s="7" t="s">
        <v>38</v>
      </c>
      <c r="D23" s="7" t="s">
        <v>43</v>
      </c>
      <c r="E23" s="7" t="s">
        <v>185</v>
      </c>
      <c r="F23" s="7" t="s">
        <v>42</v>
      </c>
      <c r="G23" s="7" t="s">
        <v>38</v>
      </c>
      <c r="H23" s="7" t="s">
        <v>117</v>
      </c>
      <c r="I23" s="7" t="s">
        <v>51</v>
      </c>
      <c r="J23" s="67">
        <f>J24</f>
        <v>107.8</v>
      </c>
      <c r="K23" s="67">
        <f>K24</f>
        <v>0</v>
      </c>
      <c r="L23" s="96">
        <f t="shared" si="1"/>
        <v>0</v>
      </c>
      <c r="M23" s="96">
        <f>M24</f>
        <v>107.8</v>
      </c>
      <c r="N23" s="187">
        <f>N24</f>
        <v>0</v>
      </c>
    </row>
    <row r="24" spans="1:14" ht="39" x14ac:dyDescent="0.25">
      <c r="A24" s="10" t="s">
        <v>103</v>
      </c>
      <c r="B24" s="184">
        <v>650</v>
      </c>
      <c r="C24" s="7" t="s">
        <v>38</v>
      </c>
      <c r="D24" s="7" t="s">
        <v>43</v>
      </c>
      <c r="E24" s="7" t="s">
        <v>185</v>
      </c>
      <c r="F24" s="7" t="s">
        <v>42</v>
      </c>
      <c r="G24" s="7" t="s">
        <v>38</v>
      </c>
      <c r="H24" s="7" t="s">
        <v>117</v>
      </c>
      <c r="I24" s="7" t="s">
        <v>52</v>
      </c>
      <c r="J24" s="67">
        <v>107.8</v>
      </c>
      <c r="K24" s="67">
        <v>0</v>
      </c>
      <c r="L24" s="96">
        <f t="shared" si="1"/>
        <v>0</v>
      </c>
      <c r="M24" s="96">
        <f>107.8</f>
        <v>107.8</v>
      </c>
      <c r="N24" s="187">
        <v>0</v>
      </c>
    </row>
    <row r="25" spans="1:14" x14ac:dyDescent="0.25">
      <c r="A25" s="10" t="s">
        <v>13</v>
      </c>
      <c r="B25" s="184">
        <v>650</v>
      </c>
      <c r="C25" s="7" t="s">
        <v>38</v>
      </c>
      <c r="D25" s="7" t="s">
        <v>43</v>
      </c>
      <c r="E25" s="7" t="s">
        <v>185</v>
      </c>
      <c r="F25" s="7" t="s">
        <v>42</v>
      </c>
      <c r="G25" s="7" t="s">
        <v>38</v>
      </c>
      <c r="H25" s="7" t="s">
        <v>117</v>
      </c>
      <c r="I25" s="7" t="s">
        <v>56</v>
      </c>
      <c r="J25" s="67">
        <f>J26</f>
        <v>31.8</v>
      </c>
      <c r="K25" s="67">
        <f>K26</f>
        <v>0</v>
      </c>
      <c r="L25" s="96">
        <f t="shared" si="1"/>
        <v>0</v>
      </c>
      <c r="M25" s="96">
        <f>M26</f>
        <v>31.8</v>
      </c>
      <c r="N25" s="187">
        <f>N26</f>
        <v>0</v>
      </c>
    </row>
    <row r="26" spans="1:14" x14ac:dyDescent="0.25">
      <c r="A26" s="46" t="s">
        <v>225</v>
      </c>
      <c r="B26" s="184">
        <v>650</v>
      </c>
      <c r="C26" s="7" t="s">
        <v>38</v>
      </c>
      <c r="D26" s="7" t="s">
        <v>43</v>
      </c>
      <c r="E26" s="7" t="s">
        <v>185</v>
      </c>
      <c r="F26" s="7" t="s">
        <v>42</v>
      </c>
      <c r="G26" s="7" t="s">
        <v>38</v>
      </c>
      <c r="H26" s="7" t="s">
        <v>117</v>
      </c>
      <c r="I26" s="7" t="s">
        <v>118</v>
      </c>
      <c r="J26" s="67">
        <v>31.8</v>
      </c>
      <c r="K26" s="67">
        <v>0</v>
      </c>
      <c r="L26" s="96">
        <f t="shared" si="1"/>
        <v>0</v>
      </c>
      <c r="M26" s="96">
        <v>31.8</v>
      </c>
      <c r="N26" s="187">
        <v>0</v>
      </c>
    </row>
    <row r="27" spans="1:14" s="74" customFormat="1" ht="40.5" x14ac:dyDescent="0.25">
      <c r="A27" s="56" t="s">
        <v>154</v>
      </c>
      <c r="B27" s="184">
        <v>650</v>
      </c>
      <c r="C27" s="24" t="s">
        <v>38</v>
      </c>
      <c r="D27" s="24" t="s">
        <v>142</v>
      </c>
      <c r="E27" s="24" t="s">
        <v>39</v>
      </c>
      <c r="F27" s="24" t="s">
        <v>42</v>
      </c>
      <c r="G27" s="24" t="s">
        <v>39</v>
      </c>
      <c r="H27" s="24" t="s">
        <v>112</v>
      </c>
      <c r="I27" s="24" t="s">
        <v>40</v>
      </c>
      <c r="J27" s="65">
        <f>J33+J28</f>
        <v>91.4</v>
      </c>
      <c r="K27" s="65">
        <f>K33+K28</f>
        <v>0</v>
      </c>
      <c r="L27" s="98">
        <f t="shared" si="1"/>
        <v>0</v>
      </c>
      <c r="M27" s="98">
        <f>M33+M28</f>
        <v>91.4</v>
      </c>
      <c r="N27" s="186">
        <f>N33+N28</f>
        <v>0</v>
      </c>
    </row>
    <row r="28" spans="1:14" x14ac:dyDescent="0.25">
      <c r="A28" s="10" t="s">
        <v>20</v>
      </c>
      <c r="B28" s="184">
        <v>650</v>
      </c>
      <c r="C28" s="7" t="s">
        <v>38</v>
      </c>
      <c r="D28" s="7" t="s">
        <v>142</v>
      </c>
      <c r="E28" s="7" t="s">
        <v>55</v>
      </c>
      <c r="F28" s="7" t="s">
        <v>42</v>
      </c>
      <c r="G28" s="7" t="s">
        <v>39</v>
      </c>
      <c r="H28" s="7" t="s">
        <v>112</v>
      </c>
      <c r="I28" s="7" t="s">
        <v>40</v>
      </c>
      <c r="J28" s="67">
        <f t="shared" ref="J28:N30" si="5">J29</f>
        <v>38.700000000000003</v>
      </c>
      <c r="K28" s="67">
        <f t="shared" si="5"/>
        <v>0</v>
      </c>
      <c r="L28" s="96">
        <f t="shared" si="1"/>
        <v>0</v>
      </c>
      <c r="M28" s="96">
        <f t="shared" si="5"/>
        <v>38.700000000000003</v>
      </c>
      <c r="N28" s="187">
        <f t="shared" si="5"/>
        <v>0</v>
      </c>
    </row>
    <row r="29" spans="1:14" ht="39" x14ac:dyDescent="0.25">
      <c r="A29" s="28" t="s">
        <v>186</v>
      </c>
      <c r="B29" s="184">
        <v>650</v>
      </c>
      <c r="C29" s="7" t="s">
        <v>38</v>
      </c>
      <c r="D29" s="7" t="s">
        <v>142</v>
      </c>
      <c r="E29" s="7" t="s">
        <v>55</v>
      </c>
      <c r="F29" s="7" t="s">
        <v>42</v>
      </c>
      <c r="G29" s="7" t="s">
        <v>41</v>
      </c>
      <c r="H29" s="7" t="s">
        <v>112</v>
      </c>
      <c r="I29" s="7" t="s">
        <v>40</v>
      </c>
      <c r="J29" s="67">
        <f t="shared" si="5"/>
        <v>38.700000000000003</v>
      </c>
      <c r="K29" s="67">
        <f t="shared" si="5"/>
        <v>0</v>
      </c>
      <c r="L29" s="96">
        <f t="shared" si="1"/>
        <v>0</v>
      </c>
      <c r="M29" s="96">
        <f t="shared" si="5"/>
        <v>38.700000000000003</v>
      </c>
      <c r="N29" s="187">
        <f t="shared" si="5"/>
        <v>0</v>
      </c>
    </row>
    <row r="30" spans="1:14" ht="64.5" x14ac:dyDescent="0.25">
      <c r="A30" s="10" t="s">
        <v>219</v>
      </c>
      <c r="B30" s="184">
        <v>650</v>
      </c>
      <c r="C30" s="7" t="s">
        <v>38</v>
      </c>
      <c r="D30" s="7" t="s">
        <v>142</v>
      </c>
      <c r="E30" s="7" t="s">
        <v>55</v>
      </c>
      <c r="F30" s="7" t="s">
        <v>42</v>
      </c>
      <c r="G30" s="7" t="s">
        <v>41</v>
      </c>
      <c r="H30" s="7" t="s">
        <v>155</v>
      </c>
      <c r="I30" s="7" t="s">
        <v>40</v>
      </c>
      <c r="J30" s="67">
        <f t="shared" si="5"/>
        <v>38.700000000000003</v>
      </c>
      <c r="K30" s="67">
        <f t="shared" si="5"/>
        <v>0</v>
      </c>
      <c r="L30" s="96">
        <f t="shared" si="1"/>
        <v>0</v>
      </c>
      <c r="M30" s="96">
        <f t="shared" si="5"/>
        <v>38.700000000000003</v>
      </c>
      <c r="N30" s="187">
        <f t="shared" si="5"/>
        <v>0</v>
      </c>
    </row>
    <row r="31" spans="1:14" x14ac:dyDescent="0.25">
      <c r="A31" s="10" t="s">
        <v>34</v>
      </c>
      <c r="B31" s="184">
        <v>650</v>
      </c>
      <c r="C31" s="7" t="s">
        <v>38</v>
      </c>
      <c r="D31" s="7" t="s">
        <v>142</v>
      </c>
      <c r="E31" s="7" t="s">
        <v>55</v>
      </c>
      <c r="F31" s="7" t="s">
        <v>42</v>
      </c>
      <c r="G31" s="7" t="s">
        <v>41</v>
      </c>
      <c r="H31" s="7" t="s">
        <v>155</v>
      </c>
      <c r="I31" s="7" t="s">
        <v>143</v>
      </c>
      <c r="J31" s="67">
        <f>J32</f>
        <v>38.700000000000003</v>
      </c>
      <c r="K31" s="67">
        <f>K32</f>
        <v>0</v>
      </c>
      <c r="L31" s="96">
        <f t="shared" si="1"/>
        <v>0</v>
      </c>
      <c r="M31" s="96">
        <f>M32</f>
        <v>38.700000000000003</v>
      </c>
      <c r="N31" s="187">
        <f>N32</f>
        <v>0</v>
      </c>
    </row>
    <row r="32" spans="1:14" x14ac:dyDescent="0.25">
      <c r="A32" s="21" t="s">
        <v>61</v>
      </c>
      <c r="B32" s="184">
        <v>650</v>
      </c>
      <c r="C32" s="7" t="s">
        <v>38</v>
      </c>
      <c r="D32" s="7" t="s">
        <v>142</v>
      </c>
      <c r="E32" s="7" t="s">
        <v>55</v>
      </c>
      <c r="F32" s="7" t="s">
        <v>42</v>
      </c>
      <c r="G32" s="7" t="s">
        <v>41</v>
      </c>
      <c r="H32" s="7" t="s">
        <v>155</v>
      </c>
      <c r="I32" s="7" t="s">
        <v>144</v>
      </c>
      <c r="J32" s="67">
        <v>38.700000000000003</v>
      </c>
      <c r="K32" s="67">
        <v>0</v>
      </c>
      <c r="L32" s="96">
        <f t="shared" si="1"/>
        <v>0</v>
      </c>
      <c r="M32" s="96">
        <v>38.700000000000003</v>
      </c>
      <c r="N32" s="187">
        <v>0</v>
      </c>
    </row>
    <row r="33" spans="1:14" ht="64.5" x14ac:dyDescent="0.25">
      <c r="A33" s="59" t="s">
        <v>188</v>
      </c>
      <c r="B33" s="184">
        <v>650</v>
      </c>
      <c r="C33" s="7" t="s">
        <v>38</v>
      </c>
      <c r="D33" s="7" t="s">
        <v>142</v>
      </c>
      <c r="E33" s="7" t="s">
        <v>187</v>
      </c>
      <c r="F33" s="7" t="s">
        <v>42</v>
      </c>
      <c r="G33" s="7" t="s">
        <v>39</v>
      </c>
      <c r="H33" s="7" t="s">
        <v>112</v>
      </c>
      <c r="I33" s="7" t="s">
        <v>40</v>
      </c>
      <c r="J33" s="67">
        <f>J34</f>
        <v>52.7</v>
      </c>
      <c r="K33" s="67">
        <f>K34</f>
        <v>0</v>
      </c>
      <c r="L33" s="96">
        <f t="shared" si="1"/>
        <v>0</v>
      </c>
      <c r="M33" s="96">
        <f>M34</f>
        <v>52.7</v>
      </c>
      <c r="N33" s="187">
        <f>N34</f>
        <v>0</v>
      </c>
    </row>
    <row r="34" spans="1:14" ht="26.25" x14ac:dyDescent="0.25">
      <c r="A34" s="46" t="s">
        <v>189</v>
      </c>
      <c r="B34" s="184">
        <v>650</v>
      </c>
      <c r="C34" s="7" t="s">
        <v>38</v>
      </c>
      <c r="D34" s="7" t="s">
        <v>142</v>
      </c>
      <c r="E34" s="7" t="s">
        <v>187</v>
      </c>
      <c r="F34" s="7" t="s">
        <v>42</v>
      </c>
      <c r="G34" s="7" t="s">
        <v>41</v>
      </c>
      <c r="H34" s="7" t="s">
        <v>112</v>
      </c>
      <c r="I34" s="7" t="s">
        <v>40</v>
      </c>
      <c r="J34" s="67">
        <f t="shared" ref="J34:N35" si="6">J35</f>
        <v>52.7</v>
      </c>
      <c r="K34" s="67">
        <f t="shared" si="6"/>
        <v>0</v>
      </c>
      <c r="L34" s="96">
        <f t="shared" si="1"/>
        <v>0</v>
      </c>
      <c r="M34" s="96">
        <f t="shared" si="6"/>
        <v>52.7</v>
      </c>
      <c r="N34" s="187">
        <f t="shared" si="6"/>
        <v>0</v>
      </c>
    </row>
    <row r="35" spans="1:14" ht="64.5" x14ac:dyDescent="0.25">
      <c r="A35" s="46" t="s">
        <v>219</v>
      </c>
      <c r="B35" s="184">
        <v>650</v>
      </c>
      <c r="C35" s="7" t="s">
        <v>38</v>
      </c>
      <c r="D35" s="7" t="s">
        <v>142</v>
      </c>
      <c r="E35" s="7" t="s">
        <v>187</v>
      </c>
      <c r="F35" s="7" t="s">
        <v>42</v>
      </c>
      <c r="G35" s="7" t="s">
        <v>41</v>
      </c>
      <c r="H35" s="7" t="s">
        <v>155</v>
      </c>
      <c r="I35" s="7" t="s">
        <v>40</v>
      </c>
      <c r="J35" s="67">
        <f t="shared" si="6"/>
        <v>52.7</v>
      </c>
      <c r="K35" s="67">
        <f t="shared" si="6"/>
        <v>0</v>
      </c>
      <c r="L35" s="96">
        <f t="shared" si="1"/>
        <v>0</v>
      </c>
      <c r="M35" s="96">
        <f t="shared" si="6"/>
        <v>52.7</v>
      </c>
      <c r="N35" s="187">
        <f t="shared" si="6"/>
        <v>0</v>
      </c>
    </row>
    <row r="36" spans="1:14" x14ac:dyDescent="0.25">
      <c r="A36" s="10" t="s">
        <v>34</v>
      </c>
      <c r="B36" s="184">
        <v>650</v>
      </c>
      <c r="C36" s="7" t="s">
        <v>38</v>
      </c>
      <c r="D36" s="7" t="s">
        <v>142</v>
      </c>
      <c r="E36" s="7" t="s">
        <v>187</v>
      </c>
      <c r="F36" s="7" t="s">
        <v>42</v>
      </c>
      <c r="G36" s="7" t="s">
        <v>41</v>
      </c>
      <c r="H36" s="7" t="s">
        <v>155</v>
      </c>
      <c r="I36" s="7" t="s">
        <v>143</v>
      </c>
      <c r="J36" s="67">
        <f>J37</f>
        <v>52.7</v>
      </c>
      <c r="K36" s="67">
        <f>K37</f>
        <v>0</v>
      </c>
      <c r="L36" s="96">
        <f t="shared" si="1"/>
        <v>0</v>
      </c>
      <c r="M36" s="96">
        <f>M37</f>
        <v>52.7</v>
      </c>
      <c r="N36" s="187">
        <f>N37</f>
        <v>0</v>
      </c>
    </row>
    <row r="37" spans="1:14" x14ac:dyDescent="0.25">
      <c r="A37" s="21" t="s">
        <v>61</v>
      </c>
      <c r="B37" s="184">
        <v>650</v>
      </c>
      <c r="C37" s="7" t="s">
        <v>38</v>
      </c>
      <c r="D37" s="7" t="s">
        <v>142</v>
      </c>
      <c r="E37" s="7" t="s">
        <v>187</v>
      </c>
      <c r="F37" s="7" t="s">
        <v>42</v>
      </c>
      <c r="G37" s="7" t="s">
        <v>41</v>
      </c>
      <c r="H37" s="7" t="s">
        <v>155</v>
      </c>
      <c r="I37" s="7" t="s">
        <v>144</v>
      </c>
      <c r="J37" s="67">
        <v>52.7</v>
      </c>
      <c r="K37" s="67">
        <v>0</v>
      </c>
      <c r="L37" s="96">
        <f t="shared" si="1"/>
        <v>0</v>
      </c>
      <c r="M37" s="96">
        <v>52.7</v>
      </c>
      <c r="N37" s="187">
        <v>0</v>
      </c>
    </row>
    <row r="38" spans="1:14" s="74" customFormat="1" ht="31.5" customHeight="1" x14ac:dyDescent="0.25">
      <c r="A38" s="94" t="s">
        <v>230</v>
      </c>
      <c r="B38" s="184">
        <v>650</v>
      </c>
      <c r="C38" s="24" t="s">
        <v>38</v>
      </c>
      <c r="D38" s="24" t="s">
        <v>232</v>
      </c>
      <c r="E38" s="24" t="s">
        <v>39</v>
      </c>
      <c r="F38" s="24" t="s">
        <v>42</v>
      </c>
      <c r="G38" s="24" t="s">
        <v>39</v>
      </c>
      <c r="H38" s="24" t="s">
        <v>112</v>
      </c>
      <c r="I38" s="24" t="s">
        <v>40</v>
      </c>
      <c r="J38" s="65">
        <f t="shared" ref="J38:K42" si="7">J39</f>
        <v>349</v>
      </c>
      <c r="K38" s="65">
        <f t="shared" si="7"/>
        <v>0</v>
      </c>
      <c r="L38" s="98">
        <f t="shared" si="1"/>
        <v>0</v>
      </c>
      <c r="M38" s="98">
        <f t="shared" ref="M38:N42" si="8">M39</f>
        <v>349</v>
      </c>
      <c r="N38" s="186">
        <f t="shared" si="8"/>
        <v>0</v>
      </c>
    </row>
    <row r="39" spans="1:14" x14ac:dyDescent="0.25">
      <c r="A39" s="21" t="s">
        <v>20</v>
      </c>
      <c r="B39" s="184">
        <v>650</v>
      </c>
      <c r="C39" s="7" t="s">
        <v>38</v>
      </c>
      <c r="D39" s="7" t="s">
        <v>232</v>
      </c>
      <c r="E39" s="7" t="s">
        <v>55</v>
      </c>
      <c r="F39" s="7" t="s">
        <v>42</v>
      </c>
      <c r="G39" s="7" t="s">
        <v>39</v>
      </c>
      <c r="H39" s="7" t="s">
        <v>112</v>
      </c>
      <c r="I39" s="7" t="s">
        <v>40</v>
      </c>
      <c r="J39" s="67">
        <f t="shared" si="7"/>
        <v>349</v>
      </c>
      <c r="K39" s="67">
        <f t="shared" si="7"/>
        <v>0</v>
      </c>
      <c r="L39" s="96">
        <f t="shared" si="1"/>
        <v>0</v>
      </c>
      <c r="M39" s="96">
        <f t="shared" si="8"/>
        <v>349</v>
      </c>
      <c r="N39" s="187">
        <f t="shared" si="8"/>
        <v>0</v>
      </c>
    </row>
    <row r="40" spans="1:14" ht="39" x14ac:dyDescent="0.25">
      <c r="A40" s="21" t="s">
        <v>131</v>
      </c>
      <c r="B40" s="184">
        <v>650</v>
      </c>
      <c r="C40" s="7" t="s">
        <v>38</v>
      </c>
      <c r="D40" s="7" t="s">
        <v>232</v>
      </c>
      <c r="E40" s="7" t="s">
        <v>55</v>
      </c>
      <c r="F40" s="7" t="s">
        <v>42</v>
      </c>
      <c r="G40" s="7" t="s">
        <v>38</v>
      </c>
      <c r="H40" s="7" t="s">
        <v>112</v>
      </c>
      <c r="I40" s="7" t="s">
        <v>40</v>
      </c>
      <c r="J40" s="67">
        <f t="shared" si="7"/>
        <v>349</v>
      </c>
      <c r="K40" s="67">
        <f t="shared" si="7"/>
        <v>0</v>
      </c>
      <c r="L40" s="96">
        <f t="shared" si="1"/>
        <v>0</v>
      </c>
      <c r="M40" s="96">
        <f t="shared" si="8"/>
        <v>349</v>
      </c>
      <c r="N40" s="187">
        <f t="shared" si="8"/>
        <v>0</v>
      </c>
    </row>
    <row r="41" spans="1:14" ht="26.25" x14ac:dyDescent="0.25">
      <c r="A41" s="21" t="s">
        <v>231</v>
      </c>
      <c r="B41" s="184">
        <v>650</v>
      </c>
      <c r="C41" s="7" t="s">
        <v>38</v>
      </c>
      <c r="D41" s="7" t="s">
        <v>232</v>
      </c>
      <c r="E41" s="7" t="s">
        <v>55</v>
      </c>
      <c r="F41" s="7" t="s">
        <v>42</v>
      </c>
      <c r="G41" s="7" t="s">
        <v>38</v>
      </c>
      <c r="H41" s="7" t="s">
        <v>233</v>
      </c>
      <c r="I41" s="7" t="s">
        <v>40</v>
      </c>
      <c r="J41" s="67">
        <f t="shared" si="7"/>
        <v>349</v>
      </c>
      <c r="K41" s="67">
        <f t="shared" si="7"/>
        <v>0</v>
      </c>
      <c r="L41" s="96">
        <f t="shared" si="1"/>
        <v>0</v>
      </c>
      <c r="M41" s="96">
        <f t="shared" si="8"/>
        <v>349</v>
      </c>
      <c r="N41" s="187">
        <f t="shared" si="8"/>
        <v>0</v>
      </c>
    </row>
    <row r="42" spans="1:14" x14ac:dyDescent="0.25">
      <c r="A42" s="21" t="s">
        <v>13</v>
      </c>
      <c r="B42" s="184">
        <v>650</v>
      </c>
      <c r="C42" s="7" t="s">
        <v>38</v>
      </c>
      <c r="D42" s="7" t="s">
        <v>232</v>
      </c>
      <c r="E42" s="7" t="s">
        <v>55</v>
      </c>
      <c r="F42" s="7" t="s">
        <v>42</v>
      </c>
      <c r="G42" s="7" t="s">
        <v>38</v>
      </c>
      <c r="H42" s="7" t="s">
        <v>233</v>
      </c>
      <c r="I42" s="7" t="s">
        <v>56</v>
      </c>
      <c r="J42" s="67">
        <f t="shared" si="7"/>
        <v>349</v>
      </c>
      <c r="K42" s="67">
        <f t="shared" si="7"/>
        <v>0</v>
      </c>
      <c r="L42" s="96">
        <f t="shared" si="1"/>
        <v>0</v>
      </c>
      <c r="M42" s="96">
        <f t="shared" si="8"/>
        <v>349</v>
      </c>
      <c r="N42" s="187">
        <f t="shared" si="8"/>
        <v>0</v>
      </c>
    </row>
    <row r="43" spans="1:14" x14ac:dyDescent="0.25">
      <c r="A43" s="21" t="s">
        <v>234</v>
      </c>
      <c r="B43" s="184">
        <v>650</v>
      </c>
      <c r="C43" s="7" t="s">
        <v>38</v>
      </c>
      <c r="D43" s="7" t="s">
        <v>232</v>
      </c>
      <c r="E43" s="7" t="s">
        <v>55</v>
      </c>
      <c r="F43" s="7" t="s">
        <v>42</v>
      </c>
      <c r="G43" s="7" t="s">
        <v>38</v>
      </c>
      <c r="H43" s="7" t="s">
        <v>233</v>
      </c>
      <c r="I43" s="7" t="s">
        <v>235</v>
      </c>
      <c r="J43" s="67">
        <v>349</v>
      </c>
      <c r="K43" s="67">
        <v>0</v>
      </c>
      <c r="L43" s="96">
        <f t="shared" si="1"/>
        <v>0</v>
      </c>
      <c r="M43" s="96">
        <v>349</v>
      </c>
      <c r="N43" s="187">
        <v>0</v>
      </c>
    </row>
    <row r="44" spans="1:14" s="74" customFormat="1" x14ac:dyDescent="0.25">
      <c r="A44" s="91" t="s">
        <v>14</v>
      </c>
      <c r="B44" s="184">
        <v>650</v>
      </c>
      <c r="C44" s="92" t="s">
        <v>38</v>
      </c>
      <c r="D44" s="92" t="s">
        <v>119</v>
      </c>
      <c r="E44" s="92" t="s">
        <v>39</v>
      </c>
      <c r="F44" s="92" t="s">
        <v>42</v>
      </c>
      <c r="G44" s="92" t="s">
        <v>39</v>
      </c>
      <c r="H44" s="92" t="s">
        <v>112</v>
      </c>
      <c r="I44" s="92" t="s">
        <v>40</v>
      </c>
      <c r="J44" s="93">
        <f>J45</f>
        <v>100</v>
      </c>
      <c r="K44" s="93">
        <f>K45</f>
        <v>0</v>
      </c>
      <c r="L44" s="98">
        <f t="shared" si="1"/>
        <v>-3</v>
      </c>
      <c r="M44" s="98">
        <f>M45</f>
        <v>97</v>
      </c>
      <c r="N44" s="186">
        <f>N45</f>
        <v>0</v>
      </c>
    </row>
    <row r="45" spans="1:14" ht="64.5" x14ac:dyDescent="0.25">
      <c r="A45" s="59" t="s">
        <v>188</v>
      </c>
      <c r="B45" s="184">
        <v>650</v>
      </c>
      <c r="C45" s="7" t="s">
        <v>38</v>
      </c>
      <c r="D45" s="7" t="s">
        <v>119</v>
      </c>
      <c r="E45" s="7" t="s">
        <v>187</v>
      </c>
      <c r="F45" s="7" t="s">
        <v>42</v>
      </c>
      <c r="G45" s="7" t="s">
        <v>39</v>
      </c>
      <c r="H45" s="7" t="s">
        <v>112</v>
      </c>
      <c r="I45" s="7" t="s">
        <v>40</v>
      </c>
      <c r="J45" s="67">
        <f>J46</f>
        <v>100</v>
      </c>
      <c r="K45" s="67">
        <f>K46</f>
        <v>0</v>
      </c>
      <c r="L45" s="96">
        <f t="shared" si="1"/>
        <v>-3</v>
      </c>
      <c r="M45" s="96">
        <f>M46</f>
        <v>97</v>
      </c>
      <c r="N45" s="187">
        <f>N46</f>
        <v>0</v>
      </c>
    </row>
    <row r="46" spans="1:14" ht="26.25" x14ac:dyDescent="0.25">
      <c r="A46" s="10" t="s">
        <v>120</v>
      </c>
      <c r="B46" s="184">
        <v>650</v>
      </c>
      <c r="C46" s="7" t="s">
        <v>38</v>
      </c>
      <c r="D46" s="7" t="s">
        <v>119</v>
      </c>
      <c r="E46" s="7" t="s">
        <v>187</v>
      </c>
      <c r="F46" s="7" t="s">
        <v>42</v>
      </c>
      <c r="G46" s="7" t="s">
        <v>45</v>
      </c>
      <c r="H46" s="7" t="s">
        <v>112</v>
      </c>
      <c r="I46" s="7" t="s">
        <v>40</v>
      </c>
      <c r="J46" s="67">
        <f t="shared" ref="J46:N47" si="9">J47</f>
        <v>100</v>
      </c>
      <c r="K46" s="67">
        <f t="shared" si="9"/>
        <v>0</v>
      </c>
      <c r="L46" s="96">
        <f t="shared" si="1"/>
        <v>-3</v>
      </c>
      <c r="M46" s="96">
        <f t="shared" si="9"/>
        <v>97</v>
      </c>
      <c r="N46" s="187">
        <f t="shared" si="9"/>
        <v>0</v>
      </c>
    </row>
    <row r="47" spans="1:14" x14ac:dyDescent="0.25">
      <c r="A47" s="46" t="s">
        <v>180</v>
      </c>
      <c r="B47" s="184">
        <v>650</v>
      </c>
      <c r="C47" s="7" t="s">
        <v>38</v>
      </c>
      <c r="D47" s="7" t="s">
        <v>119</v>
      </c>
      <c r="E47" s="7" t="s">
        <v>187</v>
      </c>
      <c r="F47" s="7" t="s">
        <v>42</v>
      </c>
      <c r="G47" s="7" t="s">
        <v>45</v>
      </c>
      <c r="H47" s="7" t="s">
        <v>121</v>
      </c>
      <c r="I47" s="7" t="s">
        <v>40</v>
      </c>
      <c r="J47" s="67">
        <f t="shared" si="9"/>
        <v>100</v>
      </c>
      <c r="K47" s="67">
        <f t="shared" si="9"/>
        <v>0</v>
      </c>
      <c r="L47" s="96">
        <f t="shared" si="1"/>
        <v>-3</v>
      </c>
      <c r="M47" s="96">
        <f t="shared" si="9"/>
        <v>97</v>
      </c>
      <c r="N47" s="187">
        <f t="shared" si="9"/>
        <v>0</v>
      </c>
    </row>
    <row r="48" spans="1:14" x14ac:dyDescent="0.25">
      <c r="A48" s="10" t="s">
        <v>13</v>
      </c>
      <c r="B48" s="184">
        <v>650</v>
      </c>
      <c r="C48" s="7" t="s">
        <v>38</v>
      </c>
      <c r="D48" s="7" t="s">
        <v>119</v>
      </c>
      <c r="E48" s="7" t="s">
        <v>187</v>
      </c>
      <c r="F48" s="7" t="s">
        <v>42</v>
      </c>
      <c r="G48" s="7" t="s">
        <v>45</v>
      </c>
      <c r="H48" s="7" t="s">
        <v>121</v>
      </c>
      <c r="I48" s="7" t="s">
        <v>56</v>
      </c>
      <c r="J48" s="67">
        <f>J49</f>
        <v>100</v>
      </c>
      <c r="K48" s="67">
        <f>K49</f>
        <v>0</v>
      </c>
      <c r="L48" s="96">
        <f t="shared" si="1"/>
        <v>-3</v>
      </c>
      <c r="M48" s="96">
        <f>M49</f>
        <v>97</v>
      </c>
      <c r="N48" s="187">
        <f>N49</f>
        <v>0</v>
      </c>
    </row>
    <row r="49" spans="1:14" x14ac:dyDescent="0.25">
      <c r="A49" s="10" t="s">
        <v>15</v>
      </c>
      <c r="B49" s="184">
        <v>650</v>
      </c>
      <c r="C49" s="7" t="s">
        <v>38</v>
      </c>
      <c r="D49" s="7" t="s">
        <v>119</v>
      </c>
      <c r="E49" s="7" t="s">
        <v>187</v>
      </c>
      <c r="F49" s="7" t="s">
        <v>42</v>
      </c>
      <c r="G49" s="7" t="s">
        <v>45</v>
      </c>
      <c r="H49" s="7" t="s">
        <v>121</v>
      </c>
      <c r="I49" s="7" t="s">
        <v>57</v>
      </c>
      <c r="J49" s="67">
        <v>100</v>
      </c>
      <c r="K49" s="67">
        <v>0</v>
      </c>
      <c r="L49" s="96">
        <f t="shared" si="1"/>
        <v>-3</v>
      </c>
      <c r="M49" s="96">
        <f>100-3</f>
        <v>97</v>
      </c>
      <c r="N49" s="187">
        <v>0</v>
      </c>
    </row>
    <row r="50" spans="1:14" s="74" customFormat="1" x14ac:dyDescent="0.25">
      <c r="A50" s="23" t="s">
        <v>16</v>
      </c>
      <c r="B50" s="184">
        <v>650</v>
      </c>
      <c r="C50" s="24" t="s">
        <v>38</v>
      </c>
      <c r="D50" s="24" t="s">
        <v>49</v>
      </c>
      <c r="E50" s="24" t="s">
        <v>39</v>
      </c>
      <c r="F50" s="24" t="s">
        <v>42</v>
      </c>
      <c r="G50" s="24" t="s">
        <v>39</v>
      </c>
      <c r="H50" s="24" t="s">
        <v>112</v>
      </c>
      <c r="I50" s="24" t="s">
        <v>40</v>
      </c>
      <c r="J50" s="65">
        <f>J60+J51</f>
        <v>16863</v>
      </c>
      <c r="K50" s="65">
        <f>K60+K51</f>
        <v>0</v>
      </c>
      <c r="L50" s="98">
        <f t="shared" si="1"/>
        <v>-639.29999999999927</v>
      </c>
      <c r="M50" s="98">
        <f>M51+M60</f>
        <v>16223.7</v>
      </c>
      <c r="N50" s="186">
        <f>N60+N51</f>
        <v>0</v>
      </c>
    </row>
    <row r="51" spans="1:14" ht="39" x14ac:dyDescent="0.25">
      <c r="A51" s="59" t="s">
        <v>184</v>
      </c>
      <c r="B51" s="184">
        <v>650</v>
      </c>
      <c r="C51" s="7" t="s">
        <v>38</v>
      </c>
      <c r="D51" s="7" t="s">
        <v>49</v>
      </c>
      <c r="E51" s="7" t="s">
        <v>185</v>
      </c>
      <c r="F51" s="7" t="s">
        <v>42</v>
      </c>
      <c r="G51" s="7" t="s">
        <v>39</v>
      </c>
      <c r="H51" s="7" t="s">
        <v>112</v>
      </c>
      <c r="I51" s="7" t="s">
        <v>40</v>
      </c>
      <c r="J51" s="67">
        <f>J52</f>
        <v>16833</v>
      </c>
      <c r="K51" s="67">
        <f>K52</f>
        <v>0</v>
      </c>
      <c r="L51" s="96">
        <f t="shared" si="1"/>
        <v>-639.29999999999927</v>
      </c>
      <c r="M51" s="96">
        <f>M52</f>
        <v>16193.7</v>
      </c>
      <c r="N51" s="187">
        <f>N52</f>
        <v>0</v>
      </c>
    </row>
    <row r="52" spans="1:14" ht="51.75" x14ac:dyDescent="0.25">
      <c r="A52" s="46" t="s">
        <v>159</v>
      </c>
      <c r="B52" s="184">
        <v>650</v>
      </c>
      <c r="C52" s="7" t="s">
        <v>38</v>
      </c>
      <c r="D52" s="7" t="s">
        <v>49</v>
      </c>
      <c r="E52" s="7" t="s">
        <v>185</v>
      </c>
      <c r="F52" s="7" t="s">
        <v>42</v>
      </c>
      <c r="G52" s="7" t="s">
        <v>41</v>
      </c>
      <c r="H52" s="7" t="s">
        <v>112</v>
      </c>
      <c r="I52" s="7" t="s">
        <v>40</v>
      </c>
      <c r="J52" s="67">
        <f>J53</f>
        <v>16833</v>
      </c>
      <c r="K52" s="67">
        <f>K53</f>
        <v>0</v>
      </c>
      <c r="L52" s="96">
        <f t="shared" si="1"/>
        <v>-639.29999999999927</v>
      </c>
      <c r="M52" s="96">
        <f>M53</f>
        <v>16193.7</v>
      </c>
      <c r="N52" s="187">
        <f>N53</f>
        <v>0</v>
      </c>
    </row>
    <row r="53" spans="1:14" ht="26.25" x14ac:dyDescent="0.25">
      <c r="A53" s="46" t="s">
        <v>221</v>
      </c>
      <c r="B53" s="184">
        <v>650</v>
      </c>
      <c r="C53" s="7" t="s">
        <v>38</v>
      </c>
      <c r="D53" s="7" t="s">
        <v>49</v>
      </c>
      <c r="E53" s="7" t="s">
        <v>185</v>
      </c>
      <c r="F53" s="7" t="s">
        <v>42</v>
      </c>
      <c r="G53" s="7" t="s">
        <v>41</v>
      </c>
      <c r="H53" s="7" t="s">
        <v>130</v>
      </c>
      <c r="I53" s="7" t="s">
        <v>40</v>
      </c>
      <c r="J53" s="67">
        <f>J54+J56+J58</f>
        <v>16833</v>
      </c>
      <c r="K53" s="67">
        <f>K54+K56+K58</f>
        <v>0</v>
      </c>
      <c r="L53" s="96">
        <f t="shared" si="1"/>
        <v>-639.29999999999927</v>
      </c>
      <c r="M53" s="96">
        <f>M54+M56+M58</f>
        <v>16193.7</v>
      </c>
      <c r="N53" s="187">
        <f>N54+N56+N58</f>
        <v>0</v>
      </c>
    </row>
    <row r="54" spans="1:14" ht="63.75" x14ac:dyDescent="0.25">
      <c r="A54" s="27" t="s">
        <v>146</v>
      </c>
      <c r="B54" s="184">
        <v>650</v>
      </c>
      <c r="C54" s="7" t="s">
        <v>38</v>
      </c>
      <c r="D54" s="7" t="s">
        <v>49</v>
      </c>
      <c r="E54" s="7" t="s">
        <v>185</v>
      </c>
      <c r="F54" s="7" t="s">
        <v>42</v>
      </c>
      <c r="G54" s="7" t="s">
        <v>41</v>
      </c>
      <c r="H54" s="7" t="s">
        <v>130</v>
      </c>
      <c r="I54" s="7" t="s">
        <v>104</v>
      </c>
      <c r="J54" s="67">
        <f>J55</f>
        <v>12626.6</v>
      </c>
      <c r="K54" s="67">
        <f>K55</f>
        <v>0</v>
      </c>
      <c r="L54" s="96">
        <f t="shared" si="1"/>
        <v>0</v>
      </c>
      <c r="M54" s="96">
        <f>M55</f>
        <v>12626.6</v>
      </c>
      <c r="N54" s="187">
        <f>N55</f>
        <v>0</v>
      </c>
    </row>
    <row r="55" spans="1:14" ht="26.25" x14ac:dyDescent="0.25">
      <c r="A55" s="46" t="s">
        <v>17</v>
      </c>
      <c r="B55" s="184">
        <v>650</v>
      </c>
      <c r="C55" s="7" t="s">
        <v>38</v>
      </c>
      <c r="D55" s="7" t="s">
        <v>49</v>
      </c>
      <c r="E55" s="7" t="s">
        <v>185</v>
      </c>
      <c r="F55" s="7" t="s">
        <v>42</v>
      </c>
      <c r="G55" s="7" t="s">
        <v>41</v>
      </c>
      <c r="H55" s="7" t="s">
        <v>130</v>
      </c>
      <c r="I55" s="7" t="s">
        <v>105</v>
      </c>
      <c r="J55" s="67">
        <v>12626.6</v>
      </c>
      <c r="K55" s="67">
        <v>0</v>
      </c>
      <c r="L55" s="96">
        <f t="shared" si="1"/>
        <v>0</v>
      </c>
      <c r="M55" s="96">
        <v>12626.6</v>
      </c>
      <c r="N55" s="187">
        <v>0</v>
      </c>
    </row>
    <row r="56" spans="1:14" ht="25.5" x14ac:dyDescent="0.25">
      <c r="A56" s="27" t="s">
        <v>147</v>
      </c>
      <c r="B56" s="184">
        <v>650</v>
      </c>
      <c r="C56" s="7" t="s">
        <v>38</v>
      </c>
      <c r="D56" s="7" t="s">
        <v>49</v>
      </c>
      <c r="E56" s="7" t="s">
        <v>185</v>
      </c>
      <c r="F56" s="7" t="s">
        <v>42</v>
      </c>
      <c r="G56" s="7" t="s">
        <v>41</v>
      </c>
      <c r="H56" s="7" t="s">
        <v>130</v>
      </c>
      <c r="I56" s="7" t="s">
        <v>51</v>
      </c>
      <c r="J56" s="67">
        <f>J57</f>
        <v>4109.1000000000004</v>
      </c>
      <c r="K56" s="67">
        <f>K57</f>
        <v>0</v>
      </c>
      <c r="L56" s="96">
        <f t="shared" si="1"/>
        <v>-619.30000000000018</v>
      </c>
      <c r="M56" s="96">
        <f>M57</f>
        <v>3489.8</v>
      </c>
      <c r="N56" s="187">
        <f>N57</f>
        <v>0</v>
      </c>
    </row>
    <row r="57" spans="1:14" ht="39" x14ac:dyDescent="0.25">
      <c r="A57" s="10" t="s">
        <v>103</v>
      </c>
      <c r="B57" s="184">
        <v>650</v>
      </c>
      <c r="C57" s="7" t="s">
        <v>38</v>
      </c>
      <c r="D57" s="7" t="s">
        <v>49</v>
      </c>
      <c r="E57" s="7" t="s">
        <v>185</v>
      </c>
      <c r="F57" s="7" t="s">
        <v>42</v>
      </c>
      <c r="G57" s="7" t="s">
        <v>41</v>
      </c>
      <c r="H57" s="7" t="s">
        <v>130</v>
      </c>
      <c r="I57" s="7" t="s">
        <v>52</v>
      </c>
      <c r="J57" s="67">
        <v>4109.1000000000004</v>
      </c>
      <c r="K57" s="67">
        <v>0</v>
      </c>
      <c r="L57" s="96">
        <f t="shared" si="1"/>
        <v>-619.30000000000018</v>
      </c>
      <c r="M57" s="96">
        <f>4109.1-619.3</f>
        <v>3489.8</v>
      </c>
      <c r="N57" s="187">
        <v>0</v>
      </c>
    </row>
    <row r="58" spans="1:14" x14ac:dyDescent="0.25">
      <c r="A58" s="10" t="s">
        <v>13</v>
      </c>
      <c r="B58" s="184">
        <v>650</v>
      </c>
      <c r="C58" s="7" t="s">
        <v>38</v>
      </c>
      <c r="D58" s="7" t="s">
        <v>49</v>
      </c>
      <c r="E58" s="7" t="s">
        <v>185</v>
      </c>
      <c r="F58" s="7" t="s">
        <v>42</v>
      </c>
      <c r="G58" s="7" t="s">
        <v>41</v>
      </c>
      <c r="H58" s="7" t="s">
        <v>130</v>
      </c>
      <c r="I58" s="7" t="s">
        <v>56</v>
      </c>
      <c r="J58" s="67">
        <f>J59</f>
        <v>97.3</v>
      </c>
      <c r="K58" s="67">
        <f>K59</f>
        <v>0</v>
      </c>
      <c r="L58" s="96">
        <f t="shared" si="1"/>
        <v>-20</v>
      </c>
      <c r="M58" s="96">
        <f>M59</f>
        <v>77.3</v>
      </c>
      <c r="N58" s="187">
        <f>N59</f>
        <v>0</v>
      </c>
    </row>
    <row r="59" spans="1:14" x14ac:dyDescent="0.25">
      <c r="A59" s="10" t="s">
        <v>225</v>
      </c>
      <c r="B59" s="184">
        <v>650</v>
      </c>
      <c r="C59" s="7" t="s">
        <v>38</v>
      </c>
      <c r="D59" s="7" t="s">
        <v>49</v>
      </c>
      <c r="E59" s="7" t="s">
        <v>185</v>
      </c>
      <c r="F59" s="7" t="s">
        <v>42</v>
      </c>
      <c r="G59" s="7" t="s">
        <v>41</v>
      </c>
      <c r="H59" s="7" t="s">
        <v>130</v>
      </c>
      <c r="I59" s="7" t="s">
        <v>118</v>
      </c>
      <c r="J59" s="67">
        <v>97.3</v>
      </c>
      <c r="K59" s="67">
        <v>0</v>
      </c>
      <c r="L59" s="96">
        <f t="shared" si="1"/>
        <v>-20</v>
      </c>
      <c r="M59" s="96">
        <f>97.3-20</f>
        <v>77.3</v>
      </c>
      <c r="N59" s="187">
        <v>0</v>
      </c>
    </row>
    <row r="60" spans="1:14" ht="39" x14ac:dyDescent="0.25">
      <c r="A60" s="62" t="s">
        <v>190</v>
      </c>
      <c r="B60" s="184">
        <v>650</v>
      </c>
      <c r="C60" s="7" t="s">
        <v>38</v>
      </c>
      <c r="D60" s="7" t="s">
        <v>49</v>
      </c>
      <c r="E60" s="7" t="s">
        <v>191</v>
      </c>
      <c r="F60" s="7" t="s">
        <v>42</v>
      </c>
      <c r="G60" s="7" t="s">
        <v>39</v>
      </c>
      <c r="H60" s="7" t="s">
        <v>112</v>
      </c>
      <c r="I60" s="7" t="s">
        <v>40</v>
      </c>
      <c r="J60" s="67">
        <f>J61</f>
        <v>30</v>
      </c>
      <c r="K60" s="67">
        <f>K61</f>
        <v>0</v>
      </c>
      <c r="L60" s="96">
        <f t="shared" si="1"/>
        <v>0</v>
      </c>
      <c r="M60" s="96">
        <f>M61</f>
        <v>30</v>
      </c>
      <c r="N60" s="187">
        <f>N61</f>
        <v>0</v>
      </c>
    </row>
    <row r="61" spans="1:14" ht="51.75" x14ac:dyDescent="0.25">
      <c r="A61" s="48" t="s">
        <v>127</v>
      </c>
      <c r="B61" s="184">
        <v>650</v>
      </c>
      <c r="C61" s="8" t="s">
        <v>38</v>
      </c>
      <c r="D61" s="8" t="s">
        <v>49</v>
      </c>
      <c r="E61" s="8" t="s">
        <v>191</v>
      </c>
      <c r="F61" s="8" t="s">
        <v>50</v>
      </c>
      <c r="G61" s="8" t="s">
        <v>39</v>
      </c>
      <c r="H61" s="8" t="s">
        <v>112</v>
      </c>
      <c r="I61" s="7" t="s">
        <v>40</v>
      </c>
      <c r="J61" s="67">
        <f t="shared" ref="J61:N62" si="10">J62</f>
        <v>30</v>
      </c>
      <c r="K61" s="67">
        <f t="shared" si="10"/>
        <v>0</v>
      </c>
      <c r="L61" s="96">
        <f t="shared" si="1"/>
        <v>0</v>
      </c>
      <c r="M61" s="96">
        <f t="shared" si="10"/>
        <v>30</v>
      </c>
      <c r="N61" s="187">
        <f t="shared" si="10"/>
        <v>0</v>
      </c>
    </row>
    <row r="62" spans="1:14" ht="51.75" x14ac:dyDescent="0.25">
      <c r="A62" s="48" t="s">
        <v>128</v>
      </c>
      <c r="B62" s="184">
        <v>650</v>
      </c>
      <c r="C62" s="7" t="s">
        <v>38</v>
      </c>
      <c r="D62" s="7" t="s">
        <v>49</v>
      </c>
      <c r="E62" s="7" t="s">
        <v>191</v>
      </c>
      <c r="F62" s="7" t="s">
        <v>50</v>
      </c>
      <c r="G62" s="7" t="s">
        <v>38</v>
      </c>
      <c r="H62" s="7" t="s">
        <v>112</v>
      </c>
      <c r="I62" s="7" t="s">
        <v>40</v>
      </c>
      <c r="J62" s="67">
        <f t="shared" si="10"/>
        <v>30</v>
      </c>
      <c r="K62" s="67">
        <f t="shared" si="10"/>
        <v>0</v>
      </c>
      <c r="L62" s="96">
        <f t="shared" si="1"/>
        <v>0</v>
      </c>
      <c r="M62" s="96">
        <f t="shared" si="10"/>
        <v>30</v>
      </c>
      <c r="N62" s="187">
        <f t="shared" si="10"/>
        <v>0</v>
      </c>
    </row>
    <row r="63" spans="1:14" ht="39" x14ac:dyDescent="0.25">
      <c r="A63" s="48" t="s">
        <v>168</v>
      </c>
      <c r="B63" s="184">
        <v>650</v>
      </c>
      <c r="C63" s="7" t="s">
        <v>38</v>
      </c>
      <c r="D63" s="7" t="s">
        <v>49</v>
      </c>
      <c r="E63" s="7" t="s">
        <v>191</v>
      </c>
      <c r="F63" s="7" t="s">
        <v>50</v>
      </c>
      <c r="G63" s="7" t="s">
        <v>38</v>
      </c>
      <c r="H63" s="7" t="s">
        <v>122</v>
      </c>
      <c r="I63" s="7" t="s">
        <v>40</v>
      </c>
      <c r="J63" s="67">
        <f>J64</f>
        <v>30</v>
      </c>
      <c r="K63" s="67">
        <f>K64</f>
        <v>0</v>
      </c>
      <c r="L63" s="96">
        <f t="shared" si="1"/>
        <v>0</v>
      </c>
      <c r="M63" s="96">
        <f>M64</f>
        <v>30</v>
      </c>
      <c r="N63" s="187">
        <f>N64</f>
        <v>0</v>
      </c>
    </row>
    <row r="64" spans="1:14" ht="25.5" x14ac:dyDescent="0.25">
      <c r="A64" s="27" t="s">
        <v>147</v>
      </c>
      <c r="B64" s="184">
        <v>650</v>
      </c>
      <c r="C64" s="7" t="s">
        <v>38</v>
      </c>
      <c r="D64" s="7" t="s">
        <v>49</v>
      </c>
      <c r="E64" s="7" t="s">
        <v>191</v>
      </c>
      <c r="F64" s="7" t="s">
        <v>50</v>
      </c>
      <c r="G64" s="7" t="s">
        <v>38</v>
      </c>
      <c r="H64" s="7" t="s">
        <v>122</v>
      </c>
      <c r="I64" s="7" t="s">
        <v>51</v>
      </c>
      <c r="J64" s="67">
        <f>J65</f>
        <v>30</v>
      </c>
      <c r="K64" s="67">
        <f>K65</f>
        <v>0</v>
      </c>
      <c r="L64" s="96">
        <f t="shared" si="1"/>
        <v>0</v>
      </c>
      <c r="M64" s="96">
        <f>M65</f>
        <v>30</v>
      </c>
      <c r="N64" s="187">
        <f>N65</f>
        <v>0</v>
      </c>
    </row>
    <row r="65" spans="1:14" ht="39" x14ac:dyDescent="0.25">
      <c r="A65" s="10" t="s">
        <v>103</v>
      </c>
      <c r="B65" s="184">
        <v>650</v>
      </c>
      <c r="C65" s="7" t="s">
        <v>38</v>
      </c>
      <c r="D65" s="7" t="s">
        <v>49</v>
      </c>
      <c r="E65" s="7" t="s">
        <v>191</v>
      </c>
      <c r="F65" s="7" t="s">
        <v>50</v>
      </c>
      <c r="G65" s="7" t="s">
        <v>38</v>
      </c>
      <c r="H65" s="7" t="s">
        <v>122</v>
      </c>
      <c r="I65" s="7" t="s">
        <v>52</v>
      </c>
      <c r="J65" s="67">
        <v>30</v>
      </c>
      <c r="K65" s="67">
        <v>0</v>
      </c>
      <c r="L65" s="96">
        <f t="shared" si="1"/>
        <v>0</v>
      </c>
      <c r="M65" s="96">
        <v>30</v>
      </c>
      <c r="N65" s="187">
        <v>0</v>
      </c>
    </row>
    <row r="66" spans="1:14" s="74" customFormat="1" x14ac:dyDescent="0.25">
      <c r="A66" s="23" t="s">
        <v>18</v>
      </c>
      <c r="B66" s="184">
        <v>650</v>
      </c>
      <c r="C66" s="24" t="s">
        <v>41</v>
      </c>
      <c r="D66" s="24" t="s">
        <v>39</v>
      </c>
      <c r="E66" s="24" t="s">
        <v>39</v>
      </c>
      <c r="F66" s="24" t="s">
        <v>42</v>
      </c>
      <c r="G66" s="24" t="s">
        <v>39</v>
      </c>
      <c r="H66" s="24" t="s">
        <v>112</v>
      </c>
      <c r="I66" s="24" t="s">
        <v>40</v>
      </c>
      <c r="J66" s="65">
        <f t="shared" ref="J66:K70" si="11">J67</f>
        <v>594.70000000000005</v>
      </c>
      <c r="K66" s="65">
        <f t="shared" si="11"/>
        <v>594.70000000000005</v>
      </c>
      <c r="L66" s="98">
        <f t="shared" si="1"/>
        <v>0</v>
      </c>
      <c r="M66" s="98">
        <f t="shared" ref="M66:N70" si="12">M67</f>
        <v>594.70000000000005</v>
      </c>
      <c r="N66" s="186">
        <f t="shared" si="12"/>
        <v>594.70000000000005</v>
      </c>
    </row>
    <row r="67" spans="1:14" s="74" customFormat="1" x14ac:dyDescent="0.25">
      <c r="A67" s="90" t="s">
        <v>178</v>
      </c>
      <c r="B67" s="184">
        <v>650</v>
      </c>
      <c r="C67" s="24" t="s">
        <v>41</v>
      </c>
      <c r="D67" s="24" t="s">
        <v>45</v>
      </c>
      <c r="E67" s="24" t="s">
        <v>39</v>
      </c>
      <c r="F67" s="24" t="s">
        <v>42</v>
      </c>
      <c r="G67" s="24" t="s">
        <v>39</v>
      </c>
      <c r="H67" s="24" t="s">
        <v>112</v>
      </c>
      <c r="I67" s="24" t="s">
        <v>40</v>
      </c>
      <c r="J67" s="65">
        <f t="shared" si="11"/>
        <v>594.70000000000005</v>
      </c>
      <c r="K67" s="65">
        <f t="shared" si="11"/>
        <v>594.70000000000005</v>
      </c>
      <c r="L67" s="98">
        <f t="shared" si="1"/>
        <v>0</v>
      </c>
      <c r="M67" s="98">
        <f t="shared" si="12"/>
        <v>594.70000000000005</v>
      </c>
      <c r="N67" s="186">
        <f t="shared" si="12"/>
        <v>594.70000000000005</v>
      </c>
    </row>
    <row r="68" spans="1:14" x14ac:dyDescent="0.25">
      <c r="A68" s="46" t="s">
        <v>192</v>
      </c>
      <c r="B68" s="184">
        <v>650</v>
      </c>
      <c r="C68" s="7" t="s">
        <v>41</v>
      </c>
      <c r="D68" s="7" t="s">
        <v>45</v>
      </c>
      <c r="E68" s="7" t="s">
        <v>55</v>
      </c>
      <c r="F68" s="7" t="s">
        <v>42</v>
      </c>
      <c r="G68" s="7" t="s">
        <v>39</v>
      </c>
      <c r="H68" s="7" t="s">
        <v>112</v>
      </c>
      <c r="I68" s="7" t="s">
        <v>40</v>
      </c>
      <c r="J68" s="67">
        <f t="shared" si="11"/>
        <v>594.70000000000005</v>
      </c>
      <c r="K68" s="67">
        <f t="shared" si="11"/>
        <v>594.70000000000005</v>
      </c>
      <c r="L68" s="96">
        <f t="shared" si="1"/>
        <v>0</v>
      </c>
      <c r="M68" s="96">
        <f t="shared" si="12"/>
        <v>594.70000000000005</v>
      </c>
      <c r="N68" s="187">
        <f t="shared" si="12"/>
        <v>594.70000000000005</v>
      </c>
    </row>
    <row r="69" spans="1:14" ht="38.25" x14ac:dyDescent="0.25">
      <c r="A69" s="63" t="s">
        <v>226</v>
      </c>
      <c r="B69" s="184">
        <v>650</v>
      </c>
      <c r="C69" s="7" t="s">
        <v>41</v>
      </c>
      <c r="D69" s="7" t="s">
        <v>45</v>
      </c>
      <c r="E69" s="7" t="s">
        <v>55</v>
      </c>
      <c r="F69" s="7" t="s">
        <v>42</v>
      </c>
      <c r="G69" s="7" t="s">
        <v>38</v>
      </c>
      <c r="H69" s="7" t="s">
        <v>132</v>
      </c>
      <c r="I69" s="7" t="s">
        <v>40</v>
      </c>
      <c r="J69" s="67">
        <f t="shared" si="11"/>
        <v>594.70000000000005</v>
      </c>
      <c r="K69" s="67">
        <f t="shared" si="11"/>
        <v>594.70000000000005</v>
      </c>
      <c r="L69" s="96">
        <f t="shared" si="1"/>
        <v>0</v>
      </c>
      <c r="M69" s="96">
        <f t="shared" si="12"/>
        <v>594.70000000000005</v>
      </c>
      <c r="N69" s="187">
        <f t="shared" si="12"/>
        <v>594.70000000000005</v>
      </c>
    </row>
    <row r="70" spans="1:14" ht="63.75" x14ac:dyDescent="0.25">
      <c r="A70" s="27" t="s">
        <v>146</v>
      </c>
      <c r="B70" s="184">
        <v>650</v>
      </c>
      <c r="C70" s="7" t="s">
        <v>41</v>
      </c>
      <c r="D70" s="7" t="s">
        <v>45</v>
      </c>
      <c r="E70" s="7" t="s">
        <v>55</v>
      </c>
      <c r="F70" s="7" t="s">
        <v>42</v>
      </c>
      <c r="G70" s="7" t="s">
        <v>38</v>
      </c>
      <c r="H70" s="7" t="s">
        <v>132</v>
      </c>
      <c r="I70" s="7" t="s">
        <v>104</v>
      </c>
      <c r="J70" s="67">
        <f t="shared" si="11"/>
        <v>594.70000000000005</v>
      </c>
      <c r="K70" s="67">
        <f t="shared" si="11"/>
        <v>594.70000000000005</v>
      </c>
      <c r="L70" s="96">
        <f t="shared" si="1"/>
        <v>0</v>
      </c>
      <c r="M70" s="96">
        <f t="shared" si="12"/>
        <v>594.70000000000005</v>
      </c>
      <c r="N70" s="187">
        <f t="shared" si="12"/>
        <v>594.70000000000005</v>
      </c>
    </row>
    <row r="71" spans="1:14" ht="26.25" x14ac:dyDescent="0.25">
      <c r="A71" s="10" t="s">
        <v>114</v>
      </c>
      <c r="B71" s="184">
        <v>650</v>
      </c>
      <c r="C71" s="7" t="s">
        <v>41</v>
      </c>
      <c r="D71" s="7" t="s">
        <v>45</v>
      </c>
      <c r="E71" s="7" t="s">
        <v>55</v>
      </c>
      <c r="F71" s="7" t="s">
        <v>42</v>
      </c>
      <c r="G71" s="7" t="s">
        <v>38</v>
      </c>
      <c r="H71" s="7" t="s">
        <v>132</v>
      </c>
      <c r="I71" s="7" t="s">
        <v>115</v>
      </c>
      <c r="J71" s="67">
        <v>594.70000000000005</v>
      </c>
      <c r="K71" s="67">
        <v>594.70000000000005</v>
      </c>
      <c r="L71" s="96">
        <f t="shared" si="1"/>
        <v>0</v>
      </c>
      <c r="M71" s="96">
        <v>594.70000000000005</v>
      </c>
      <c r="N71" s="187">
        <v>594.70000000000005</v>
      </c>
    </row>
    <row r="72" spans="1:14" s="74" customFormat="1" ht="27" x14ac:dyDescent="0.25">
      <c r="A72" s="29" t="s">
        <v>21</v>
      </c>
      <c r="B72" s="184">
        <v>650</v>
      </c>
      <c r="C72" s="24" t="s">
        <v>45</v>
      </c>
      <c r="D72" s="24" t="s">
        <v>39</v>
      </c>
      <c r="E72" s="24" t="s">
        <v>39</v>
      </c>
      <c r="F72" s="24" t="s">
        <v>42</v>
      </c>
      <c r="G72" s="24" t="s">
        <v>39</v>
      </c>
      <c r="H72" s="24" t="s">
        <v>112</v>
      </c>
      <c r="I72" s="24" t="s">
        <v>40</v>
      </c>
      <c r="J72" s="65">
        <f>J73+J80+J90</f>
        <v>442.7</v>
      </c>
      <c r="K72" s="65">
        <f>K73+K80+K90</f>
        <v>61</v>
      </c>
      <c r="L72" s="98">
        <f t="shared" si="1"/>
        <v>3</v>
      </c>
      <c r="M72" s="98">
        <f>M73+M80+M90</f>
        <v>445.7</v>
      </c>
      <c r="N72" s="186">
        <f>N73+N80+N90</f>
        <v>61</v>
      </c>
    </row>
    <row r="73" spans="1:14" s="74" customFormat="1" x14ac:dyDescent="0.25">
      <c r="A73" s="56" t="s">
        <v>148</v>
      </c>
      <c r="B73" s="184">
        <v>650</v>
      </c>
      <c r="C73" s="24" t="s">
        <v>45</v>
      </c>
      <c r="D73" s="24" t="s">
        <v>43</v>
      </c>
      <c r="E73" s="24" t="s">
        <v>39</v>
      </c>
      <c r="F73" s="24" t="s">
        <v>42</v>
      </c>
      <c r="G73" s="24" t="s">
        <v>39</v>
      </c>
      <c r="H73" s="24" t="s">
        <v>112</v>
      </c>
      <c r="I73" s="24" t="s">
        <v>40</v>
      </c>
      <c r="J73" s="65">
        <f>J74</f>
        <v>61</v>
      </c>
      <c r="K73" s="65">
        <f>K74</f>
        <v>61</v>
      </c>
      <c r="L73" s="98">
        <f t="shared" si="1"/>
        <v>0</v>
      </c>
      <c r="M73" s="98">
        <f>M74</f>
        <v>61</v>
      </c>
      <c r="N73" s="186">
        <f>N74</f>
        <v>61</v>
      </c>
    </row>
    <row r="74" spans="1:14" ht="39" x14ac:dyDescent="0.25">
      <c r="A74" s="10" t="s">
        <v>190</v>
      </c>
      <c r="B74" s="184">
        <v>650</v>
      </c>
      <c r="C74" s="7" t="s">
        <v>45</v>
      </c>
      <c r="D74" s="7" t="s">
        <v>43</v>
      </c>
      <c r="E74" s="7" t="s">
        <v>191</v>
      </c>
      <c r="F74" s="7" t="s">
        <v>42</v>
      </c>
      <c r="G74" s="7" t="s">
        <v>39</v>
      </c>
      <c r="H74" s="7" t="s">
        <v>112</v>
      </c>
      <c r="I74" s="7" t="s">
        <v>40</v>
      </c>
      <c r="J74" s="67">
        <f>J75</f>
        <v>61</v>
      </c>
      <c r="K74" s="67">
        <f>K75</f>
        <v>61</v>
      </c>
      <c r="L74" s="96">
        <f t="shared" si="1"/>
        <v>0</v>
      </c>
      <c r="M74" s="96">
        <f>M75</f>
        <v>61</v>
      </c>
      <c r="N74" s="187">
        <f>N75</f>
        <v>61</v>
      </c>
    </row>
    <row r="75" spans="1:14" x14ac:dyDescent="0.25">
      <c r="A75" s="10" t="s">
        <v>124</v>
      </c>
      <c r="B75" s="184">
        <v>650</v>
      </c>
      <c r="C75" s="7" t="s">
        <v>45</v>
      </c>
      <c r="D75" s="7" t="s">
        <v>43</v>
      </c>
      <c r="E75" s="7" t="s">
        <v>191</v>
      </c>
      <c r="F75" s="7" t="s">
        <v>44</v>
      </c>
      <c r="G75" s="7" t="s">
        <v>39</v>
      </c>
      <c r="H75" s="7" t="s">
        <v>112</v>
      </c>
      <c r="I75" s="7" t="s">
        <v>40</v>
      </c>
      <c r="J75" s="67">
        <f t="shared" ref="J75:N76" si="13">J76</f>
        <v>61</v>
      </c>
      <c r="K75" s="67">
        <f t="shared" si="13"/>
        <v>61</v>
      </c>
      <c r="L75" s="96">
        <f t="shared" ref="L75:L151" si="14">M75-J75</f>
        <v>0</v>
      </c>
      <c r="M75" s="96">
        <f t="shared" si="13"/>
        <v>61</v>
      </c>
      <c r="N75" s="187">
        <f t="shared" si="13"/>
        <v>61</v>
      </c>
    </row>
    <row r="76" spans="1:14" ht="39" x14ac:dyDescent="0.25">
      <c r="A76" s="10" t="s">
        <v>133</v>
      </c>
      <c r="B76" s="184">
        <v>650</v>
      </c>
      <c r="C76" s="7" t="s">
        <v>45</v>
      </c>
      <c r="D76" s="7" t="s">
        <v>43</v>
      </c>
      <c r="E76" s="7" t="s">
        <v>191</v>
      </c>
      <c r="F76" s="7" t="s">
        <v>44</v>
      </c>
      <c r="G76" s="7" t="s">
        <v>38</v>
      </c>
      <c r="H76" s="7" t="s">
        <v>112</v>
      </c>
      <c r="I76" s="7" t="s">
        <v>40</v>
      </c>
      <c r="J76" s="67">
        <f t="shared" si="13"/>
        <v>61</v>
      </c>
      <c r="K76" s="67">
        <f t="shared" si="13"/>
        <v>61</v>
      </c>
      <c r="L76" s="96">
        <f t="shared" si="14"/>
        <v>0</v>
      </c>
      <c r="M76" s="96">
        <f t="shared" si="13"/>
        <v>61</v>
      </c>
      <c r="N76" s="187">
        <f t="shared" si="13"/>
        <v>61</v>
      </c>
    </row>
    <row r="77" spans="1:14" ht="51.75" x14ac:dyDescent="0.25">
      <c r="A77" s="46" t="s">
        <v>245</v>
      </c>
      <c r="B77" s="184">
        <v>650</v>
      </c>
      <c r="C77" s="7" t="s">
        <v>45</v>
      </c>
      <c r="D77" s="7" t="s">
        <v>43</v>
      </c>
      <c r="E77" s="7" t="s">
        <v>191</v>
      </c>
      <c r="F77" s="7" t="s">
        <v>44</v>
      </c>
      <c r="G77" s="7" t="s">
        <v>38</v>
      </c>
      <c r="H77" s="7" t="s">
        <v>134</v>
      </c>
      <c r="I77" s="7" t="s">
        <v>40</v>
      </c>
      <c r="J77" s="67">
        <f>J78</f>
        <v>61</v>
      </c>
      <c r="K77" s="67">
        <f>K78</f>
        <v>61</v>
      </c>
      <c r="L77" s="96">
        <f t="shared" si="14"/>
        <v>0</v>
      </c>
      <c r="M77" s="96">
        <f>M78</f>
        <v>61</v>
      </c>
      <c r="N77" s="187">
        <f>N78</f>
        <v>61</v>
      </c>
    </row>
    <row r="78" spans="1:14" ht="25.5" x14ac:dyDescent="0.25">
      <c r="A78" s="27" t="s">
        <v>147</v>
      </c>
      <c r="B78" s="184">
        <v>650</v>
      </c>
      <c r="C78" s="7" t="s">
        <v>45</v>
      </c>
      <c r="D78" s="7" t="s">
        <v>43</v>
      </c>
      <c r="E78" s="7" t="s">
        <v>191</v>
      </c>
      <c r="F78" s="7" t="s">
        <v>44</v>
      </c>
      <c r="G78" s="7" t="s">
        <v>38</v>
      </c>
      <c r="H78" s="7" t="s">
        <v>134</v>
      </c>
      <c r="I78" s="7" t="s">
        <v>51</v>
      </c>
      <c r="J78" s="67">
        <f>J79</f>
        <v>61</v>
      </c>
      <c r="K78" s="67">
        <f>K79</f>
        <v>61</v>
      </c>
      <c r="L78" s="96">
        <f t="shared" si="14"/>
        <v>0</v>
      </c>
      <c r="M78" s="96">
        <f>M79</f>
        <v>61</v>
      </c>
      <c r="N78" s="187">
        <f>N79</f>
        <v>61</v>
      </c>
    </row>
    <row r="79" spans="1:14" ht="39" x14ac:dyDescent="0.25">
      <c r="A79" s="10" t="s">
        <v>103</v>
      </c>
      <c r="B79" s="184">
        <v>650</v>
      </c>
      <c r="C79" s="7" t="s">
        <v>45</v>
      </c>
      <c r="D79" s="7" t="s">
        <v>43</v>
      </c>
      <c r="E79" s="7" t="s">
        <v>191</v>
      </c>
      <c r="F79" s="7" t="s">
        <v>44</v>
      </c>
      <c r="G79" s="7" t="s">
        <v>38</v>
      </c>
      <c r="H79" s="7" t="s">
        <v>134</v>
      </c>
      <c r="I79" s="7" t="s">
        <v>52</v>
      </c>
      <c r="J79" s="67">
        <v>61</v>
      </c>
      <c r="K79" s="67">
        <v>61</v>
      </c>
      <c r="L79" s="96">
        <f t="shared" si="14"/>
        <v>0</v>
      </c>
      <c r="M79" s="96">
        <v>61</v>
      </c>
      <c r="N79" s="187">
        <v>61</v>
      </c>
    </row>
    <row r="80" spans="1:14" s="74" customFormat="1" ht="54" x14ac:dyDescent="0.25">
      <c r="A80" s="56" t="s">
        <v>227</v>
      </c>
      <c r="B80" s="184">
        <v>650</v>
      </c>
      <c r="C80" s="24" t="s">
        <v>45</v>
      </c>
      <c r="D80" s="24" t="s">
        <v>123</v>
      </c>
      <c r="E80" s="24" t="s">
        <v>39</v>
      </c>
      <c r="F80" s="24" t="s">
        <v>42</v>
      </c>
      <c r="G80" s="24" t="s">
        <v>39</v>
      </c>
      <c r="H80" s="24" t="s">
        <v>112</v>
      </c>
      <c r="I80" s="24" t="s">
        <v>40</v>
      </c>
      <c r="J80" s="65">
        <f>J81+J86</f>
        <v>350</v>
      </c>
      <c r="K80" s="65">
        <f>K81+K86</f>
        <v>0</v>
      </c>
      <c r="L80" s="98">
        <f t="shared" si="14"/>
        <v>3</v>
      </c>
      <c r="M80" s="98">
        <f>M81+M86</f>
        <v>353</v>
      </c>
      <c r="N80" s="186">
        <f>N81+N86</f>
        <v>0</v>
      </c>
    </row>
    <row r="81" spans="1:14" ht="51.75" x14ac:dyDescent="0.25">
      <c r="A81" s="10" t="s">
        <v>194</v>
      </c>
      <c r="B81" s="184">
        <v>650</v>
      </c>
      <c r="C81" s="7" t="s">
        <v>45</v>
      </c>
      <c r="D81" s="7" t="s">
        <v>123</v>
      </c>
      <c r="E81" s="7" t="s">
        <v>193</v>
      </c>
      <c r="F81" s="7" t="s">
        <v>42</v>
      </c>
      <c r="G81" s="7" t="s">
        <v>39</v>
      </c>
      <c r="H81" s="7" t="s">
        <v>112</v>
      </c>
      <c r="I81" s="7" t="s">
        <v>40</v>
      </c>
      <c r="J81" s="67">
        <f>J82</f>
        <v>350</v>
      </c>
      <c r="K81" s="67">
        <f>K82</f>
        <v>0</v>
      </c>
      <c r="L81" s="96">
        <f t="shared" si="14"/>
        <v>0</v>
      </c>
      <c r="M81" s="96">
        <f>M82</f>
        <v>350</v>
      </c>
      <c r="N81" s="187">
        <f>N82</f>
        <v>0</v>
      </c>
    </row>
    <row r="82" spans="1:14" ht="51.75" x14ac:dyDescent="0.25">
      <c r="A82" s="10" t="s">
        <v>161</v>
      </c>
      <c r="B82" s="184">
        <v>650</v>
      </c>
      <c r="C82" s="7" t="s">
        <v>45</v>
      </c>
      <c r="D82" s="7" t="s">
        <v>123</v>
      </c>
      <c r="E82" s="7" t="s">
        <v>193</v>
      </c>
      <c r="F82" s="7" t="s">
        <v>42</v>
      </c>
      <c r="G82" s="7" t="s">
        <v>41</v>
      </c>
      <c r="H82" s="7" t="s">
        <v>112</v>
      </c>
      <c r="I82" s="7" t="s">
        <v>40</v>
      </c>
      <c r="J82" s="67">
        <f t="shared" ref="J82:N82" si="15">J83</f>
        <v>350</v>
      </c>
      <c r="K82" s="67">
        <f t="shared" si="15"/>
        <v>0</v>
      </c>
      <c r="L82" s="96">
        <f t="shared" si="14"/>
        <v>0</v>
      </c>
      <c r="M82" s="96">
        <f t="shared" si="15"/>
        <v>350</v>
      </c>
      <c r="N82" s="187">
        <f t="shared" si="15"/>
        <v>0</v>
      </c>
    </row>
    <row r="83" spans="1:14" ht="51.75" x14ac:dyDescent="0.25">
      <c r="A83" s="10" t="s">
        <v>163</v>
      </c>
      <c r="B83" s="184">
        <v>650</v>
      </c>
      <c r="C83" s="7" t="s">
        <v>45</v>
      </c>
      <c r="D83" s="7" t="s">
        <v>123</v>
      </c>
      <c r="E83" s="7" t="s">
        <v>193</v>
      </c>
      <c r="F83" s="7" t="s">
        <v>42</v>
      </c>
      <c r="G83" s="7" t="s">
        <v>41</v>
      </c>
      <c r="H83" s="7" t="s">
        <v>162</v>
      </c>
      <c r="I83" s="7" t="s">
        <v>40</v>
      </c>
      <c r="J83" s="67">
        <f>J84</f>
        <v>350</v>
      </c>
      <c r="K83" s="67">
        <f>K84</f>
        <v>0</v>
      </c>
      <c r="L83" s="96">
        <f t="shared" si="14"/>
        <v>0</v>
      </c>
      <c r="M83" s="96">
        <f>M84</f>
        <v>350</v>
      </c>
      <c r="N83" s="187">
        <f>N84</f>
        <v>0</v>
      </c>
    </row>
    <row r="84" spans="1:14" ht="25.5" x14ac:dyDescent="0.25">
      <c r="A84" s="27" t="s">
        <v>147</v>
      </c>
      <c r="B84" s="184">
        <v>650</v>
      </c>
      <c r="C84" s="7" t="s">
        <v>45</v>
      </c>
      <c r="D84" s="7" t="s">
        <v>123</v>
      </c>
      <c r="E84" s="7" t="s">
        <v>193</v>
      </c>
      <c r="F84" s="7" t="s">
        <v>42</v>
      </c>
      <c r="G84" s="7" t="s">
        <v>41</v>
      </c>
      <c r="H84" s="7" t="s">
        <v>162</v>
      </c>
      <c r="I84" s="7" t="s">
        <v>51</v>
      </c>
      <c r="J84" s="67">
        <f>J85</f>
        <v>350</v>
      </c>
      <c r="K84" s="67">
        <f>K85</f>
        <v>0</v>
      </c>
      <c r="L84" s="96">
        <f t="shared" si="14"/>
        <v>0</v>
      </c>
      <c r="M84" s="96">
        <f>M85</f>
        <v>350</v>
      </c>
      <c r="N84" s="187">
        <f>N85</f>
        <v>0</v>
      </c>
    </row>
    <row r="85" spans="1:14" ht="39" x14ac:dyDescent="0.25">
      <c r="A85" s="10" t="s">
        <v>103</v>
      </c>
      <c r="B85" s="184">
        <v>650</v>
      </c>
      <c r="C85" s="7" t="s">
        <v>45</v>
      </c>
      <c r="D85" s="7" t="s">
        <v>123</v>
      </c>
      <c r="E85" s="7" t="s">
        <v>193</v>
      </c>
      <c r="F85" s="7" t="s">
        <v>42</v>
      </c>
      <c r="G85" s="7" t="s">
        <v>41</v>
      </c>
      <c r="H85" s="7" t="s">
        <v>162</v>
      </c>
      <c r="I85" s="7" t="s">
        <v>52</v>
      </c>
      <c r="J85" s="67">
        <v>350</v>
      </c>
      <c r="K85" s="67">
        <v>0</v>
      </c>
      <c r="L85" s="96">
        <f t="shared" si="14"/>
        <v>0</v>
      </c>
      <c r="M85" s="96">
        <v>350</v>
      </c>
      <c r="N85" s="187">
        <v>0</v>
      </c>
    </row>
    <row r="86" spans="1:14" ht="64.5" x14ac:dyDescent="0.25">
      <c r="A86" s="10" t="s">
        <v>188</v>
      </c>
      <c r="B86" s="184">
        <v>650</v>
      </c>
      <c r="C86" s="7" t="s">
        <v>45</v>
      </c>
      <c r="D86" s="7" t="s">
        <v>123</v>
      </c>
      <c r="E86" s="7" t="s">
        <v>187</v>
      </c>
      <c r="F86" s="7" t="s">
        <v>42</v>
      </c>
      <c r="G86" s="7" t="s">
        <v>39</v>
      </c>
      <c r="H86" s="7" t="s">
        <v>112</v>
      </c>
      <c r="I86" s="7" t="s">
        <v>40</v>
      </c>
      <c r="J86" s="67">
        <f t="shared" ref="J86:K88" si="16">J87</f>
        <v>0</v>
      </c>
      <c r="K86" s="67">
        <f t="shared" si="16"/>
        <v>0</v>
      </c>
      <c r="L86" s="96">
        <f t="shared" si="14"/>
        <v>3</v>
      </c>
      <c r="M86" s="96">
        <f t="shared" ref="M86:N88" si="17">M87</f>
        <v>3</v>
      </c>
      <c r="N86" s="187">
        <f t="shared" si="17"/>
        <v>0</v>
      </c>
    </row>
    <row r="87" spans="1:14" ht="26.25" x14ac:dyDescent="0.25">
      <c r="A87" s="10" t="s">
        <v>342</v>
      </c>
      <c r="B87" s="184">
        <v>650</v>
      </c>
      <c r="C87" s="7" t="s">
        <v>45</v>
      </c>
      <c r="D87" s="7" t="s">
        <v>123</v>
      </c>
      <c r="E87" s="7" t="s">
        <v>187</v>
      </c>
      <c r="F87" s="7" t="s">
        <v>42</v>
      </c>
      <c r="G87" s="7" t="s">
        <v>45</v>
      </c>
      <c r="H87" s="7" t="s">
        <v>112</v>
      </c>
      <c r="I87" s="7" t="s">
        <v>40</v>
      </c>
      <c r="J87" s="67">
        <f t="shared" si="16"/>
        <v>0</v>
      </c>
      <c r="K87" s="67">
        <f t="shared" si="16"/>
        <v>0</v>
      </c>
      <c r="L87" s="96">
        <f t="shared" si="14"/>
        <v>3</v>
      </c>
      <c r="M87" s="96">
        <f t="shared" si="17"/>
        <v>3</v>
      </c>
      <c r="N87" s="187">
        <f t="shared" si="17"/>
        <v>0</v>
      </c>
    </row>
    <row r="88" spans="1:14" x14ac:dyDescent="0.25">
      <c r="A88" s="10" t="s">
        <v>180</v>
      </c>
      <c r="B88" s="184">
        <v>650</v>
      </c>
      <c r="C88" s="7" t="s">
        <v>45</v>
      </c>
      <c r="D88" s="7" t="s">
        <v>123</v>
      </c>
      <c r="E88" s="7" t="s">
        <v>187</v>
      </c>
      <c r="F88" s="7" t="s">
        <v>42</v>
      </c>
      <c r="G88" s="7" t="s">
        <v>45</v>
      </c>
      <c r="H88" s="7" t="s">
        <v>121</v>
      </c>
      <c r="I88" s="7" t="s">
        <v>40</v>
      </c>
      <c r="J88" s="67">
        <f t="shared" si="16"/>
        <v>0</v>
      </c>
      <c r="K88" s="67">
        <f t="shared" si="16"/>
        <v>0</v>
      </c>
      <c r="L88" s="96">
        <f t="shared" si="14"/>
        <v>3</v>
      </c>
      <c r="M88" s="96">
        <f t="shared" si="17"/>
        <v>3</v>
      </c>
      <c r="N88" s="187">
        <f t="shared" si="17"/>
        <v>0</v>
      </c>
    </row>
    <row r="89" spans="1:14" x14ac:dyDescent="0.25">
      <c r="A89" s="10" t="s">
        <v>343</v>
      </c>
      <c r="B89" s="184">
        <v>650</v>
      </c>
      <c r="C89" s="7" t="s">
        <v>45</v>
      </c>
      <c r="D89" s="7" t="s">
        <v>123</v>
      </c>
      <c r="E89" s="7" t="s">
        <v>187</v>
      </c>
      <c r="F89" s="7" t="s">
        <v>42</v>
      </c>
      <c r="G89" s="7" t="s">
        <v>45</v>
      </c>
      <c r="H89" s="7" t="s">
        <v>121</v>
      </c>
      <c r="I89" s="7" t="s">
        <v>341</v>
      </c>
      <c r="J89" s="67">
        <v>0</v>
      </c>
      <c r="K89" s="67">
        <v>0</v>
      </c>
      <c r="L89" s="96">
        <f t="shared" si="14"/>
        <v>3</v>
      </c>
      <c r="M89" s="96">
        <v>3</v>
      </c>
      <c r="N89" s="187">
        <v>0</v>
      </c>
    </row>
    <row r="90" spans="1:14" s="74" customFormat="1" ht="42.75" customHeight="1" x14ac:dyDescent="0.25">
      <c r="A90" s="56" t="s">
        <v>195</v>
      </c>
      <c r="B90" s="184">
        <v>650</v>
      </c>
      <c r="C90" s="24" t="s">
        <v>45</v>
      </c>
      <c r="D90" s="24" t="s">
        <v>59</v>
      </c>
      <c r="E90" s="24" t="s">
        <v>39</v>
      </c>
      <c r="F90" s="24" t="s">
        <v>42</v>
      </c>
      <c r="G90" s="24" t="s">
        <v>39</v>
      </c>
      <c r="H90" s="24" t="s">
        <v>112</v>
      </c>
      <c r="I90" s="24" t="s">
        <v>40</v>
      </c>
      <c r="J90" s="65">
        <f t="shared" ref="J90:K92" si="18">J91</f>
        <v>31.700000000000003</v>
      </c>
      <c r="K90" s="65">
        <f t="shared" si="18"/>
        <v>0</v>
      </c>
      <c r="L90" s="98">
        <f t="shared" si="14"/>
        <v>0</v>
      </c>
      <c r="M90" s="98">
        <f t="shared" ref="M90:N92" si="19">M91</f>
        <v>31.700000000000003</v>
      </c>
      <c r="N90" s="186">
        <f t="shared" si="19"/>
        <v>0</v>
      </c>
    </row>
    <row r="91" spans="1:14" ht="39" x14ac:dyDescent="0.25">
      <c r="A91" s="10" t="s">
        <v>190</v>
      </c>
      <c r="B91" s="184">
        <v>650</v>
      </c>
      <c r="C91" s="7" t="s">
        <v>45</v>
      </c>
      <c r="D91" s="7" t="s">
        <v>59</v>
      </c>
      <c r="E91" s="7" t="s">
        <v>191</v>
      </c>
      <c r="F91" s="7" t="s">
        <v>42</v>
      </c>
      <c r="G91" s="7" t="s">
        <v>39</v>
      </c>
      <c r="H91" s="7" t="s">
        <v>112</v>
      </c>
      <c r="I91" s="7" t="s">
        <v>40</v>
      </c>
      <c r="J91" s="67">
        <f t="shared" si="18"/>
        <v>31.700000000000003</v>
      </c>
      <c r="K91" s="67">
        <f t="shared" si="18"/>
        <v>0</v>
      </c>
      <c r="L91" s="96">
        <f t="shared" si="14"/>
        <v>0</v>
      </c>
      <c r="M91" s="96">
        <f t="shared" si="19"/>
        <v>31.700000000000003</v>
      </c>
      <c r="N91" s="187">
        <f t="shared" si="19"/>
        <v>0</v>
      </c>
    </row>
    <row r="92" spans="1:14" x14ac:dyDescent="0.25">
      <c r="A92" s="10" t="s">
        <v>124</v>
      </c>
      <c r="B92" s="184">
        <v>650</v>
      </c>
      <c r="C92" s="7" t="s">
        <v>45</v>
      </c>
      <c r="D92" s="7" t="s">
        <v>59</v>
      </c>
      <c r="E92" s="7" t="s">
        <v>191</v>
      </c>
      <c r="F92" s="7" t="s">
        <v>44</v>
      </c>
      <c r="G92" s="7" t="s">
        <v>39</v>
      </c>
      <c r="H92" s="7" t="s">
        <v>112</v>
      </c>
      <c r="I92" s="7" t="s">
        <v>40</v>
      </c>
      <c r="J92" s="67">
        <f t="shared" si="18"/>
        <v>31.700000000000003</v>
      </c>
      <c r="K92" s="67">
        <f t="shared" si="18"/>
        <v>0</v>
      </c>
      <c r="L92" s="96">
        <f t="shared" si="14"/>
        <v>0</v>
      </c>
      <c r="M92" s="96">
        <f t="shared" si="19"/>
        <v>31.700000000000003</v>
      </c>
      <c r="N92" s="187">
        <f t="shared" si="19"/>
        <v>0</v>
      </c>
    </row>
    <row r="93" spans="1:14" ht="26.25" x14ac:dyDescent="0.25">
      <c r="A93" s="10" t="s">
        <v>125</v>
      </c>
      <c r="B93" s="184">
        <v>650</v>
      </c>
      <c r="C93" s="7" t="s">
        <v>45</v>
      </c>
      <c r="D93" s="7" t="s">
        <v>59</v>
      </c>
      <c r="E93" s="7" t="s">
        <v>191</v>
      </c>
      <c r="F93" s="7" t="s">
        <v>44</v>
      </c>
      <c r="G93" s="7" t="s">
        <v>41</v>
      </c>
      <c r="H93" s="7" t="s">
        <v>112</v>
      </c>
      <c r="I93" s="7" t="s">
        <v>40</v>
      </c>
      <c r="J93" s="67">
        <f>J94+J97</f>
        <v>31.700000000000003</v>
      </c>
      <c r="K93" s="67">
        <f>K94+K97</f>
        <v>0</v>
      </c>
      <c r="L93" s="96">
        <f t="shared" si="14"/>
        <v>0</v>
      </c>
      <c r="M93" s="96">
        <f>M94+M97</f>
        <v>31.700000000000003</v>
      </c>
      <c r="N93" s="187">
        <f>N94+N97</f>
        <v>0</v>
      </c>
    </row>
    <row r="94" spans="1:14" ht="26.25" x14ac:dyDescent="0.25">
      <c r="A94" s="13" t="s">
        <v>222</v>
      </c>
      <c r="B94" s="184">
        <v>650</v>
      </c>
      <c r="C94" s="7" t="s">
        <v>45</v>
      </c>
      <c r="D94" s="7" t="s">
        <v>59</v>
      </c>
      <c r="E94" s="7" t="s">
        <v>191</v>
      </c>
      <c r="F94" s="7" t="s">
        <v>44</v>
      </c>
      <c r="G94" s="7" t="s">
        <v>41</v>
      </c>
      <c r="H94" s="7" t="s">
        <v>126</v>
      </c>
      <c r="I94" s="7" t="s">
        <v>40</v>
      </c>
      <c r="J94" s="67">
        <f>J95</f>
        <v>25.3</v>
      </c>
      <c r="K94" s="67">
        <f>K95</f>
        <v>0</v>
      </c>
      <c r="L94" s="96">
        <f t="shared" si="14"/>
        <v>0</v>
      </c>
      <c r="M94" s="96">
        <f>M95</f>
        <v>25.3</v>
      </c>
      <c r="N94" s="187">
        <f>N95</f>
        <v>0</v>
      </c>
    </row>
    <row r="95" spans="1:14" ht="63.75" x14ac:dyDescent="0.25">
      <c r="A95" s="27" t="s">
        <v>146</v>
      </c>
      <c r="B95" s="184">
        <v>650</v>
      </c>
      <c r="C95" s="7" t="s">
        <v>45</v>
      </c>
      <c r="D95" s="7" t="s">
        <v>59</v>
      </c>
      <c r="E95" s="7" t="s">
        <v>191</v>
      </c>
      <c r="F95" s="7" t="s">
        <v>44</v>
      </c>
      <c r="G95" s="7" t="s">
        <v>41</v>
      </c>
      <c r="H95" s="7" t="s">
        <v>126</v>
      </c>
      <c r="I95" s="7" t="s">
        <v>104</v>
      </c>
      <c r="J95" s="67">
        <f>J96</f>
        <v>25.3</v>
      </c>
      <c r="K95" s="67">
        <f>K96</f>
        <v>0</v>
      </c>
      <c r="L95" s="96">
        <f t="shared" si="14"/>
        <v>0</v>
      </c>
      <c r="M95" s="96">
        <f>M96</f>
        <v>25.3</v>
      </c>
      <c r="N95" s="187">
        <f>N96</f>
        <v>0</v>
      </c>
    </row>
    <row r="96" spans="1:14" ht="26.25" x14ac:dyDescent="0.25">
      <c r="A96" s="46" t="s">
        <v>17</v>
      </c>
      <c r="B96" s="184">
        <v>650</v>
      </c>
      <c r="C96" s="7" t="s">
        <v>45</v>
      </c>
      <c r="D96" s="7" t="s">
        <v>59</v>
      </c>
      <c r="E96" s="7" t="s">
        <v>191</v>
      </c>
      <c r="F96" s="7" t="s">
        <v>44</v>
      </c>
      <c r="G96" s="7" t="s">
        <v>41</v>
      </c>
      <c r="H96" s="7" t="s">
        <v>126</v>
      </c>
      <c r="I96" s="7" t="s">
        <v>115</v>
      </c>
      <c r="J96" s="67">
        <v>25.3</v>
      </c>
      <c r="K96" s="67">
        <v>0</v>
      </c>
      <c r="L96" s="96">
        <f t="shared" si="14"/>
        <v>0</v>
      </c>
      <c r="M96" s="96">
        <v>25.3</v>
      </c>
      <c r="N96" s="187">
        <v>0</v>
      </c>
    </row>
    <row r="97" spans="1:14" ht="42" customHeight="1" x14ac:dyDescent="0.25">
      <c r="A97" s="48" t="s">
        <v>223</v>
      </c>
      <c r="B97" s="184">
        <v>650</v>
      </c>
      <c r="C97" s="7" t="s">
        <v>45</v>
      </c>
      <c r="D97" s="7" t="s">
        <v>59</v>
      </c>
      <c r="E97" s="7" t="s">
        <v>191</v>
      </c>
      <c r="F97" s="7" t="s">
        <v>44</v>
      </c>
      <c r="G97" s="7" t="s">
        <v>41</v>
      </c>
      <c r="H97" s="7" t="s">
        <v>158</v>
      </c>
      <c r="I97" s="7" t="s">
        <v>40</v>
      </c>
      <c r="J97" s="67">
        <f>J98</f>
        <v>6.4</v>
      </c>
      <c r="K97" s="67">
        <f>K98</f>
        <v>0</v>
      </c>
      <c r="L97" s="96">
        <f t="shared" si="14"/>
        <v>0</v>
      </c>
      <c r="M97" s="96">
        <f>M98</f>
        <v>6.4</v>
      </c>
      <c r="N97" s="187">
        <f>N98</f>
        <v>0</v>
      </c>
    </row>
    <row r="98" spans="1:14" ht="63.75" x14ac:dyDescent="0.25">
      <c r="A98" s="27" t="s">
        <v>146</v>
      </c>
      <c r="B98" s="184">
        <v>650</v>
      </c>
      <c r="C98" s="7" t="s">
        <v>45</v>
      </c>
      <c r="D98" s="7" t="s">
        <v>59</v>
      </c>
      <c r="E98" s="7" t="s">
        <v>191</v>
      </c>
      <c r="F98" s="7" t="s">
        <v>44</v>
      </c>
      <c r="G98" s="7" t="s">
        <v>41</v>
      </c>
      <c r="H98" s="7" t="s">
        <v>158</v>
      </c>
      <c r="I98" s="7" t="s">
        <v>104</v>
      </c>
      <c r="J98" s="67">
        <f>J99</f>
        <v>6.4</v>
      </c>
      <c r="K98" s="67">
        <f>K99</f>
        <v>0</v>
      </c>
      <c r="L98" s="96">
        <f t="shared" si="14"/>
        <v>0</v>
      </c>
      <c r="M98" s="96">
        <f>M99</f>
        <v>6.4</v>
      </c>
      <c r="N98" s="187">
        <f>N99</f>
        <v>0</v>
      </c>
    </row>
    <row r="99" spans="1:14" ht="26.25" x14ac:dyDescent="0.25">
      <c r="A99" s="46" t="s">
        <v>17</v>
      </c>
      <c r="B99" s="184">
        <v>650</v>
      </c>
      <c r="C99" s="7" t="s">
        <v>45</v>
      </c>
      <c r="D99" s="7" t="s">
        <v>59</v>
      </c>
      <c r="E99" s="7" t="s">
        <v>191</v>
      </c>
      <c r="F99" s="7" t="s">
        <v>44</v>
      </c>
      <c r="G99" s="7" t="s">
        <v>41</v>
      </c>
      <c r="H99" s="7" t="s">
        <v>158</v>
      </c>
      <c r="I99" s="7" t="s">
        <v>115</v>
      </c>
      <c r="J99" s="67">
        <f>5.2+1.2</f>
        <v>6.4</v>
      </c>
      <c r="K99" s="67">
        <v>0</v>
      </c>
      <c r="L99" s="96">
        <f t="shared" si="14"/>
        <v>0</v>
      </c>
      <c r="M99" s="96">
        <f>5.2+1.2</f>
        <v>6.4</v>
      </c>
      <c r="N99" s="187">
        <v>0</v>
      </c>
    </row>
    <row r="100" spans="1:14" s="74" customFormat="1" x14ac:dyDescent="0.25">
      <c r="A100" s="23" t="s">
        <v>22</v>
      </c>
      <c r="B100" s="184">
        <v>650</v>
      </c>
      <c r="C100" s="24" t="s">
        <v>43</v>
      </c>
      <c r="D100" s="24" t="s">
        <v>39</v>
      </c>
      <c r="E100" s="24" t="s">
        <v>39</v>
      </c>
      <c r="F100" s="24" t="s">
        <v>42</v>
      </c>
      <c r="G100" s="24" t="s">
        <v>39</v>
      </c>
      <c r="H100" s="24" t="s">
        <v>112</v>
      </c>
      <c r="I100" s="24" t="s">
        <v>40</v>
      </c>
      <c r="J100" s="65">
        <f>J101+J117+J123+J136+J142</f>
        <v>16055.699999999997</v>
      </c>
      <c r="K100" s="65">
        <f>K101+K117+K123+K136+K142</f>
        <v>0</v>
      </c>
      <c r="L100" s="98">
        <f t="shared" si="14"/>
        <v>2222</v>
      </c>
      <c r="M100" s="98">
        <f>M101+M117+M123+M136+M142</f>
        <v>18277.699999999997</v>
      </c>
      <c r="N100" s="186">
        <f>N101+N117+N123+N136+N142</f>
        <v>72.599999999999994</v>
      </c>
    </row>
    <row r="101" spans="1:14" s="74" customFormat="1" x14ac:dyDescent="0.25">
      <c r="A101" s="23" t="s">
        <v>23</v>
      </c>
      <c r="B101" s="184">
        <v>650</v>
      </c>
      <c r="C101" s="24" t="s">
        <v>43</v>
      </c>
      <c r="D101" s="24" t="s">
        <v>38</v>
      </c>
      <c r="E101" s="24" t="s">
        <v>39</v>
      </c>
      <c r="F101" s="24" t="s">
        <v>42</v>
      </c>
      <c r="G101" s="24" t="s">
        <v>39</v>
      </c>
      <c r="H101" s="24" t="s">
        <v>112</v>
      </c>
      <c r="I101" s="24" t="s">
        <v>40</v>
      </c>
      <c r="J101" s="65">
        <f>J102</f>
        <v>2477.1999999999998</v>
      </c>
      <c r="K101" s="65">
        <f>K102</f>
        <v>0</v>
      </c>
      <c r="L101" s="98">
        <f t="shared" si="14"/>
        <v>250.19999999999982</v>
      </c>
      <c r="M101" s="98">
        <f>M102</f>
        <v>2727.3999999999996</v>
      </c>
      <c r="N101" s="186">
        <f>N102</f>
        <v>0</v>
      </c>
    </row>
    <row r="102" spans="1:14" ht="26.25" x14ac:dyDescent="0.25">
      <c r="A102" s="13" t="s">
        <v>197</v>
      </c>
      <c r="B102" s="184">
        <v>650</v>
      </c>
      <c r="C102" s="7" t="s">
        <v>43</v>
      </c>
      <c r="D102" s="7" t="s">
        <v>38</v>
      </c>
      <c r="E102" s="7" t="s">
        <v>196</v>
      </c>
      <c r="F102" s="7" t="s">
        <v>42</v>
      </c>
      <c r="G102" s="7" t="s">
        <v>39</v>
      </c>
      <c r="H102" s="7" t="s">
        <v>112</v>
      </c>
      <c r="I102" s="7" t="s">
        <v>40</v>
      </c>
      <c r="J102" s="67">
        <f>J103+J110</f>
        <v>2477.1999999999998</v>
      </c>
      <c r="K102" s="67">
        <f>K103+K110</f>
        <v>0</v>
      </c>
      <c r="L102" s="96">
        <f t="shared" si="14"/>
        <v>250.19999999999982</v>
      </c>
      <c r="M102" s="96">
        <f>M103+M110</f>
        <v>2727.3999999999996</v>
      </c>
      <c r="N102" s="187">
        <f>N103+N110</f>
        <v>0</v>
      </c>
    </row>
    <row r="103" spans="1:14" ht="39" x14ac:dyDescent="0.25">
      <c r="A103" s="13" t="s">
        <v>135</v>
      </c>
      <c r="B103" s="184">
        <v>650</v>
      </c>
      <c r="C103" s="7" t="s">
        <v>43</v>
      </c>
      <c r="D103" s="7" t="s">
        <v>38</v>
      </c>
      <c r="E103" s="7" t="s">
        <v>196</v>
      </c>
      <c r="F103" s="7" t="s">
        <v>42</v>
      </c>
      <c r="G103" s="7" t="s">
        <v>38</v>
      </c>
      <c r="H103" s="7" t="s">
        <v>112</v>
      </c>
      <c r="I103" s="7" t="s">
        <v>40</v>
      </c>
      <c r="J103" s="67">
        <f>J107+J104</f>
        <v>1904.4</v>
      </c>
      <c r="K103" s="67">
        <f>K107+K104</f>
        <v>0</v>
      </c>
      <c r="L103" s="96">
        <f t="shared" si="14"/>
        <v>250.19999999999982</v>
      </c>
      <c r="M103" s="96">
        <f>M107+M104</f>
        <v>2154.6</v>
      </c>
      <c r="N103" s="187">
        <f>N107+N104</f>
        <v>0</v>
      </c>
    </row>
    <row r="104" spans="1:14" ht="26.25" x14ac:dyDescent="0.25">
      <c r="A104" s="13" t="s">
        <v>224</v>
      </c>
      <c r="B104" s="184">
        <v>650</v>
      </c>
      <c r="C104" s="7" t="s">
        <v>43</v>
      </c>
      <c r="D104" s="7" t="s">
        <v>38</v>
      </c>
      <c r="E104" s="7" t="s">
        <v>196</v>
      </c>
      <c r="F104" s="7" t="s">
        <v>42</v>
      </c>
      <c r="G104" s="7" t="s">
        <v>38</v>
      </c>
      <c r="H104" s="54" t="s">
        <v>152</v>
      </c>
      <c r="I104" s="7" t="s">
        <v>40</v>
      </c>
      <c r="J104" s="67">
        <f>J105</f>
        <v>900</v>
      </c>
      <c r="K104" s="67">
        <f>K105</f>
        <v>0</v>
      </c>
      <c r="L104" s="96">
        <f t="shared" si="14"/>
        <v>250.20000000000005</v>
      </c>
      <c r="M104" s="96">
        <f>M105</f>
        <v>1150.2</v>
      </c>
      <c r="N104" s="187">
        <f>N105</f>
        <v>0</v>
      </c>
    </row>
    <row r="105" spans="1:14" ht="63.75" x14ac:dyDescent="0.25">
      <c r="A105" s="27" t="s">
        <v>146</v>
      </c>
      <c r="B105" s="184">
        <v>650</v>
      </c>
      <c r="C105" s="7" t="s">
        <v>43</v>
      </c>
      <c r="D105" s="7" t="s">
        <v>38</v>
      </c>
      <c r="E105" s="7" t="s">
        <v>196</v>
      </c>
      <c r="F105" s="7" t="s">
        <v>42</v>
      </c>
      <c r="G105" s="7" t="s">
        <v>38</v>
      </c>
      <c r="H105" s="54" t="s">
        <v>152</v>
      </c>
      <c r="I105" s="7" t="s">
        <v>104</v>
      </c>
      <c r="J105" s="67">
        <f>J106</f>
        <v>900</v>
      </c>
      <c r="K105" s="67">
        <f>K106</f>
        <v>0</v>
      </c>
      <c r="L105" s="96">
        <f t="shared" si="14"/>
        <v>250.20000000000005</v>
      </c>
      <c r="M105" s="96">
        <f>M106</f>
        <v>1150.2</v>
      </c>
      <c r="N105" s="187">
        <f>N106</f>
        <v>0</v>
      </c>
    </row>
    <row r="106" spans="1:14" ht="26.25" x14ac:dyDescent="0.25">
      <c r="A106" s="10" t="s">
        <v>17</v>
      </c>
      <c r="B106" s="184">
        <v>650</v>
      </c>
      <c r="C106" s="7" t="s">
        <v>43</v>
      </c>
      <c r="D106" s="7" t="s">
        <v>38</v>
      </c>
      <c r="E106" s="7" t="s">
        <v>196</v>
      </c>
      <c r="F106" s="7" t="s">
        <v>42</v>
      </c>
      <c r="G106" s="7" t="s">
        <v>38</v>
      </c>
      <c r="H106" s="54" t="s">
        <v>152</v>
      </c>
      <c r="I106" s="7" t="s">
        <v>105</v>
      </c>
      <c r="J106" s="67">
        <v>900</v>
      </c>
      <c r="K106" s="67">
        <v>0</v>
      </c>
      <c r="L106" s="96">
        <f t="shared" si="14"/>
        <v>250.20000000000005</v>
      </c>
      <c r="M106" s="96">
        <f>900+250.2</f>
        <v>1150.2</v>
      </c>
      <c r="N106" s="187">
        <v>0</v>
      </c>
    </row>
    <row r="107" spans="1:14" ht="26.25" x14ac:dyDescent="0.25">
      <c r="A107" s="46" t="s">
        <v>198</v>
      </c>
      <c r="B107" s="184">
        <v>650</v>
      </c>
      <c r="C107" s="7" t="s">
        <v>43</v>
      </c>
      <c r="D107" s="7" t="s">
        <v>38</v>
      </c>
      <c r="E107" s="7" t="s">
        <v>196</v>
      </c>
      <c r="F107" s="7" t="s">
        <v>42</v>
      </c>
      <c r="G107" s="7" t="s">
        <v>38</v>
      </c>
      <c r="H107" s="7" t="s">
        <v>164</v>
      </c>
      <c r="I107" s="7" t="s">
        <v>40</v>
      </c>
      <c r="J107" s="67">
        <f>J108</f>
        <v>1004.4</v>
      </c>
      <c r="K107" s="67">
        <f>K108</f>
        <v>0</v>
      </c>
      <c r="L107" s="96">
        <f t="shared" si="14"/>
        <v>0</v>
      </c>
      <c r="M107" s="96">
        <f>M108</f>
        <v>1004.4</v>
      </c>
      <c r="N107" s="187">
        <f>N108</f>
        <v>0</v>
      </c>
    </row>
    <row r="108" spans="1:14" ht="63.75" x14ac:dyDescent="0.25">
      <c r="A108" s="27" t="s">
        <v>146</v>
      </c>
      <c r="B108" s="184">
        <v>650</v>
      </c>
      <c r="C108" s="7" t="s">
        <v>43</v>
      </c>
      <c r="D108" s="7" t="s">
        <v>38</v>
      </c>
      <c r="E108" s="7" t="s">
        <v>196</v>
      </c>
      <c r="F108" s="7" t="s">
        <v>42</v>
      </c>
      <c r="G108" s="7" t="s">
        <v>38</v>
      </c>
      <c r="H108" s="7" t="s">
        <v>164</v>
      </c>
      <c r="I108" s="7" t="s">
        <v>104</v>
      </c>
      <c r="J108" s="67">
        <f>J109</f>
        <v>1004.4</v>
      </c>
      <c r="K108" s="67">
        <f>K109</f>
        <v>0</v>
      </c>
      <c r="L108" s="96">
        <f t="shared" si="14"/>
        <v>0</v>
      </c>
      <c r="M108" s="96">
        <f>M109</f>
        <v>1004.4</v>
      </c>
      <c r="N108" s="187">
        <f>N109</f>
        <v>0</v>
      </c>
    </row>
    <row r="109" spans="1:14" ht="26.25" x14ac:dyDescent="0.25">
      <c r="A109" s="10" t="s">
        <v>17</v>
      </c>
      <c r="B109" s="184">
        <v>650</v>
      </c>
      <c r="C109" s="7" t="s">
        <v>43</v>
      </c>
      <c r="D109" s="7" t="s">
        <v>38</v>
      </c>
      <c r="E109" s="7" t="s">
        <v>196</v>
      </c>
      <c r="F109" s="7" t="s">
        <v>42</v>
      </c>
      <c r="G109" s="7" t="s">
        <v>38</v>
      </c>
      <c r="H109" s="7" t="s">
        <v>164</v>
      </c>
      <c r="I109" s="7" t="s">
        <v>105</v>
      </c>
      <c r="J109" s="67">
        <v>1004.4</v>
      </c>
      <c r="K109" s="67">
        <v>0</v>
      </c>
      <c r="L109" s="96">
        <f t="shared" si="14"/>
        <v>0</v>
      </c>
      <c r="M109" s="96">
        <v>1004.4</v>
      </c>
      <c r="N109" s="187">
        <v>0</v>
      </c>
    </row>
    <row r="110" spans="1:14" ht="26.25" x14ac:dyDescent="0.25">
      <c r="A110" s="48" t="s">
        <v>199</v>
      </c>
      <c r="B110" s="184">
        <v>650</v>
      </c>
      <c r="C110" s="54" t="s">
        <v>43</v>
      </c>
      <c r="D110" s="54" t="s">
        <v>38</v>
      </c>
      <c r="E110" s="54" t="s">
        <v>196</v>
      </c>
      <c r="F110" s="54" t="s">
        <v>42</v>
      </c>
      <c r="G110" s="54" t="s">
        <v>41</v>
      </c>
      <c r="H110" s="54" t="s">
        <v>112</v>
      </c>
      <c r="I110" s="54" t="s">
        <v>40</v>
      </c>
      <c r="J110" s="67">
        <f>J111+J114</f>
        <v>572.79999999999995</v>
      </c>
      <c r="K110" s="67">
        <f>K111+K114</f>
        <v>0</v>
      </c>
      <c r="L110" s="96">
        <f t="shared" si="14"/>
        <v>0</v>
      </c>
      <c r="M110" s="96">
        <f>M111+M114</f>
        <v>572.79999999999995</v>
      </c>
      <c r="N110" s="187">
        <f>N111+N114</f>
        <v>0</v>
      </c>
    </row>
    <row r="111" spans="1:14" ht="39" x14ac:dyDescent="0.25">
      <c r="A111" s="46" t="s">
        <v>168</v>
      </c>
      <c r="B111" s="184">
        <v>650</v>
      </c>
      <c r="C111" s="54" t="s">
        <v>43</v>
      </c>
      <c r="D111" s="54" t="s">
        <v>38</v>
      </c>
      <c r="E111" s="54" t="s">
        <v>196</v>
      </c>
      <c r="F111" s="54" t="s">
        <v>42</v>
      </c>
      <c r="G111" s="54" t="s">
        <v>41</v>
      </c>
      <c r="H111" s="54" t="s">
        <v>122</v>
      </c>
      <c r="I111" s="54" t="s">
        <v>40</v>
      </c>
      <c r="J111" s="67">
        <f>J112</f>
        <v>477.8</v>
      </c>
      <c r="K111" s="67">
        <f>K112</f>
        <v>0</v>
      </c>
      <c r="L111" s="96">
        <f t="shared" si="14"/>
        <v>0</v>
      </c>
      <c r="M111" s="96">
        <f>M112</f>
        <v>477.8</v>
      </c>
      <c r="N111" s="187">
        <f>N112</f>
        <v>0</v>
      </c>
    </row>
    <row r="112" spans="1:14" ht="63.75" x14ac:dyDescent="0.25">
      <c r="A112" s="27" t="s">
        <v>146</v>
      </c>
      <c r="B112" s="184">
        <v>650</v>
      </c>
      <c r="C112" s="54" t="s">
        <v>43</v>
      </c>
      <c r="D112" s="54" t="s">
        <v>38</v>
      </c>
      <c r="E112" s="54" t="s">
        <v>196</v>
      </c>
      <c r="F112" s="54" t="s">
        <v>42</v>
      </c>
      <c r="G112" s="54" t="s">
        <v>41</v>
      </c>
      <c r="H112" s="54" t="s">
        <v>122</v>
      </c>
      <c r="I112" s="54" t="s">
        <v>104</v>
      </c>
      <c r="J112" s="67">
        <f>J113</f>
        <v>477.8</v>
      </c>
      <c r="K112" s="67">
        <f>K113</f>
        <v>0</v>
      </c>
      <c r="L112" s="96">
        <f t="shared" si="14"/>
        <v>0</v>
      </c>
      <c r="M112" s="96">
        <f>M113</f>
        <v>477.8</v>
      </c>
      <c r="N112" s="187">
        <f>N113</f>
        <v>0</v>
      </c>
    </row>
    <row r="113" spans="1:14" ht="26.25" x14ac:dyDescent="0.25">
      <c r="A113" s="46" t="s">
        <v>17</v>
      </c>
      <c r="B113" s="184">
        <v>650</v>
      </c>
      <c r="C113" s="54" t="s">
        <v>43</v>
      </c>
      <c r="D113" s="54" t="s">
        <v>38</v>
      </c>
      <c r="E113" s="54" t="s">
        <v>196</v>
      </c>
      <c r="F113" s="54" t="s">
        <v>42</v>
      </c>
      <c r="G113" s="54" t="s">
        <v>41</v>
      </c>
      <c r="H113" s="54" t="s">
        <v>122</v>
      </c>
      <c r="I113" s="54" t="s">
        <v>105</v>
      </c>
      <c r="J113" s="67">
        <v>477.8</v>
      </c>
      <c r="K113" s="67">
        <v>0</v>
      </c>
      <c r="L113" s="96">
        <f t="shared" si="14"/>
        <v>0</v>
      </c>
      <c r="M113" s="96">
        <v>477.8</v>
      </c>
      <c r="N113" s="187">
        <v>0</v>
      </c>
    </row>
    <row r="114" spans="1:14" ht="26.25" x14ac:dyDescent="0.25">
      <c r="A114" s="46" t="s">
        <v>224</v>
      </c>
      <c r="B114" s="184">
        <v>650</v>
      </c>
      <c r="C114" s="54" t="s">
        <v>43</v>
      </c>
      <c r="D114" s="54" t="s">
        <v>38</v>
      </c>
      <c r="E114" s="54" t="s">
        <v>196</v>
      </c>
      <c r="F114" s="54" t="s">
        <v>42</v>
      </c>
      <c r="G114" s="54" t="s">
        <v>41</v>
      </c>
      <c r="H114" s="54" t="s">
        <v>152</v>
      </c>
      <c r="I114" s="54" t="s">
        <v>40</v>
      </c>
      <c r="J114" s="67">
        <f>J115</f>
        <v>95</v>
      </c>
      <c r="K114" s="67">
        <f>K115</f>
        <v>0</v>
      </c>
      <c r="L114" s="96">
        <f t="shared" si="14"/>
        <v>0</v>
      </c>
      <c r="M114" s="96">
        <f>M115</f>
        <v>95</v>
      </c>
      <c r="N114" s="187">
        <f>N115</f>
        <v>0</v>
      </c>
    </row>
    <row r="115" spans="1:14" ht="64.5" x14ac:dyDescent="0.25">
      <c r="A115" s="46" t="s">
        <v>146</v>
      </c>
      <c r="B115" s="184">
        <v>650</v>
      </c>
      <c r="C115" s="54" t="s">
        <v>43</v>
      </c>
      <c r="D115" s="54" t="s">
        <v>38</v>
      </c>
      <c r="E115" s="54" t="s">
        <v>196</v>
      </c>
      <c r="F115" s="54" t="s">
        <v>42</v>
      </c>
      <c r="G115" s="54" t="s">
        <v>41</v>
      </c>
      <c r="H115" s="54" t="s">
        <v>152</v>
      </c>
      <c r="I115" s="54" t="s">
        <v>104</v>
      </c>
      <c r="J115" s="67">
        <f>J116</f>
        <v>95</v>
      </c>
      <c r="K115" s="67">
        <f>K116</f>
        <v>0</v>
      </c>
      <c r="L115" s="96">
        <f t="shared" si="14"/>
        <v>0</v>
      </c>
      <c r="M115" s="96">
        <f>M116</f>
        <v>95</v>
      </c>
      <c r="N115" s="187">
        <f>N116</f>
        <v>0</v>
      </c>
    </row>
    <row r="116" spans="1:14" ht="26.25" x14ac:dyDescent="0.25">
      <c r="A116" s="46" t="s">
        <v>17</v>
      </c>
      <c r="B116" s="184">
        <v>650</v>
      </c>
      <c r="C116" s="54" t="s">
        <v>43</v>
      </c>
      <c r="D116" s="54" t="s">
        <v>38</v>
      </c>
      <c r="E116" s="54" t="s">
        <v>196</v>
      </c>
      <c r="F116" s="54" t="s">
        <v>42</v>
      </c>
      <c r="G116" s="54" t="s">
        <v>41</v>
      </c>
      <c r="H116" s="54" t="s">
        <v>152</v>
      </c>
      <c r="I116" s="54" t="s">
        <v>105</v>
      </c>
      <c r="J116" s="67">
        <v>95</v>
      </c>
      <c r="K116" s="67">
        <v>0</v>
      </c>
      <c r="L116" s="96">
        <f t="shared" si="14"/>
        <v>0</v>
      </c>
      <c r="M116" s="96">
        <v>95</v>
      </c>
      <c r="N116" s="187">
        <v>0</v>
      </c>
    </row>
    <row r="117" spans="1:14" s="75" customFormat="1" x14ac:dyDescent="0.25">
      <c r="A117" s="52" t="s">
        <v>344</v>
      </c>
      <c r="B117" s="184">
        <v>650</v>
      </c>
      <c r="C117" s="177" t="s">
        <v>43</v>
      </c>
      <c r="D117" s="177" t="s">
        <v>47</v>
      </c>
      <c r="E117" s="177" t="s">
        <v>39</v>
      </c>
      <c r="F117" s="177" t="s">
        <v>42</v>
      </c>
      <c r="G117" s="177" t="s">
        <v>39</v>
      </c>
      <c r="H117" s="177" t="s">
        <v>112</v>
      </c>
      <c r="I117" s="177" t="s">
        <v>40</v>
      </c>
      <c r="J117" s="66">
        <f t="shared" ref="J117:K121" si="20">J118</f>
        <v>0</v>
      </c>
      <c r="K117" s="66">
        <f t="shared" si="20"/>
        <v>0</v>
      </c>
      <c r="L117" s="96">
        <f t="shared" si="14"/>
        <v>72.599999999999994</v>
      </c>
      <c r="M117" s="176">
        <f t="shared" ref="M117:N121" si="21">M118</f>
        <v>72.599999999999994</v>
      </c>
      <c r="N117" s="188">
        <f t="shared" si="21"/>
        <v>72.599999999999994</v>
      </c>
    </row>
    <row r="118" spans="1:14" ht="26.25" x14ac:dyDescent="0.25">
      <c r="A118" s="46" t="s">
        <v>345</v>
      </c>
      <c r="B118" s="184">
        <v>650</v>
      </c>
      <c r="C118" s="54" t="s">
        <v>43</v>
      </c>
      <c r="D118" s="54" t="s">
        <v>47</v>
      </c>
      <c r="E118" s="54" t="s">
        <v>181</v>
      </c>
      <c r="F118" s="54" t="s">
        <v>42</v>
      </c>
      <c r="G118" s="54" t="s">
        <v>39</v>
      </c>
      <c r="H118" s="54" t="s">
        <v>112</v>
      </c>
      <c r="I118" s="54" t="s">
        <v>40</v>
      </c>
      <c r="J118" s="67">
        <f t="shared" si="20"/>
        <v>0</v>
      </c>
      <c r="K118" s="67">
        <f t="shared" si="20"/>
        <v>0</v>
      </c>
      <c r="L118" s="96">
        <f t="shared" si="14"/>
        <v>72.599999999999994</v>
      </c>
      <c r="M118" s="96">
        <f t="shared" si="21"/>
        <v>72.599999999999994</v>
      </c>
      <c r="N118" s="187">
        <f t="shared" si="21"/>
        <v>72.599999999999994</v>
      </c>
    </row>
    <row r="119" spans="1:14" ht="51.75" x14ac:dyDescent="0.25">
      <c r="A119" s="46" t="s">
        <v>346</v>
      </c>
      <c r="B119" s="184">
        <v>650</v>
      </c>
      <c r="C119" s="54" t="s">
        <v>43</v>
      </c>
      <c r="D119" s="54" t="s">
        <v>47</v>
      </c>
      <c r="E119" s="54" t="s">
        <v>181</v>
      </c>
      <c r="F119" s="54" t="s">
        <v>42</v>
      </c>
      <c r="G119" s="54" t="s">
        <v>45</v>
      </c>
      <c r="H119" s="54" t="s">
        <v>112</v>
      </c>
      <c r="I119" s="54" t="s">
        <v>40</v>
      </c>
      <c r="J119" s="67">
        <f t="shared" si="20"/>
        <v>0</v>
      </c>
      <c r="K119" s="67">
        <f t="shared" si="20"/>
        <v>0</v>
      </c>
      <c r="L119" s="96">
        <f t="shared" si="14"/>
        <v>72.599999999999994</v>
      </c>
      <c r="M119" s="96">
        <f t="shared" si="21"/>
        <v>72.599999999999994</v>
      </c>
      <c r="N119" s="187">
        <f t="shared" si="21"/>
        <v>72.599999999999994</v>
      </c>
    </row>
    <row r="120" spans="1:14" ht="51.75" x14ac:dyDescent="0.25">
      <c r="A120" s="46" t="s">
        <v>347</v>
      </c>
      <c r="B120" s="184">
        <v>650</v>
      </c>
      <c r="C120" s="54" t="s">
        <v>43</v>
      </c>
      <c r="D120" s="54" t="s">
        <v>47</v>
      </c>
      <c r="E120" s="54" t="s">
        <v>181</v>
      </c>
      <c r="F120" s="54" t="s">
        <v>42</v>
      </c>
      <c r="G120" s="54" t="s">
        <v>45</v>
      </c>
      <c r="H120" s="54" t="s">
        <v>348</v>
      </c>
      <c r="I120" s="54" t="s">
        <v>40</v>
      </c>
      <c r="J120" s="67">
        <f t="shared" si="20"/>
        <v>0</v>
      </c>
      <c r="K120" s="67">
        <f t="shared" si="20"/>
        <v>0</v>
      </c>
      <c r="L120" s="96">
        <f t="shared" si="14"/>
        <v>72.599999999999994</v>
      </c>
      <c r="M120" s="96">
        <f t="shared" si="21"/>
        <v>72.599999999999994</v>
      </c>
      <c r="N120" s="187">
        <f t="shared" si="21"/>
        <v>72.599999999999994</v>
      </c>
    </row>
    <row r="121" spans="1:14" ht="26.25" x14ac:dyDescent="0.25">
      <c r="A121" s="46" t="s">
        <v>147</v>
      </c>
      <c r="B121" s="184">
        <v>650</v>
      </c>
      <c r="C121" s="54" t="s">
        <v>43</v>
      </c>
      <c r="D121" s="54" t="s">
        <v>47</v>
      </c>
      <c r="E121" s="54" t="s">
        <v>181</v>
      </c>
      <c r="F121" s="54" t="s">
        <v>42</v>
      </c>
      <c r="G121" s="54" t="s">
        <v>45</v>
      </c>
      <c r="H121" s="54" t="s">
        <v>348</v>
      </c>
      <c r="I121" s="54" t="s">
        <v>51</v>
      </c>
      <c r="J121" s="67">
        <f t="shared" si="20"/>
        <v>0</v>
      </c>
      <c r="K121" s="67">
        <f t="shared" si="20"/>
        <v>0</v>
      </c>
      <c r="L121" s="96"/>
      <c r="M121" s="96">
        <f t="shared" si="21"/>
        <v>72.599999999999994</v>
      </c>
      <c r="N121" s="187">
        <f t="shared" si="21"/>
        <v>72.599999999999994</v>
      </c>
    </row>
    <row r="122" spans="1:14" ht="39" x14ac:dyDescent="0.25">
      <c r="A122" s="46" t="s">
        <v>103</v>
      </c>
      <c r="B122" s="184">
        <v>650</v>
      </c>
      <c r="C122" s="54" t="s">
        <v>43</v>
      </c>
      <c r="D122" s="54" t="s">
        <v>47</v>
      </c>
      <c r="E122" s="54" t="s">
        <v>181</v>
      </c>
      <c r="F122" s="54" t="s">
        <v>42</v>
      </c>
      <c r="G122" s="54" t="s">
        <v>45</v>
      </c>
      <c r="H122" s="54" t="s">
        <v>348</v>
      </c>
      <c r="I122" s="54" t="s">
        <v>52</v>
      </c>
      <c r="J122" s="67">
        <v>0</v>
      </c>
      <c r="K122" s="67">
        <v>0</v>
      </c>
      <c r="L122" s="96">
        <f t="shared" si="14"/>
        <v>72.599999999999994</v>
      </c>
      <c r="M122" s="96">
        <v>72.599999999999994</v>
      </c>
      <c r="N122" s="187">
        <v>72.599999999999994</v>
      </c>
    </row>
    <row r="123" spans="1:14" s="74" customFormat="1" x14ac:dyDescent="0.25">
      <c r="A123" s="56" t="s">
        <v>179</v>
      </c>
      <c r="B123" s="184">
        <v>650</v>
      </c>
      <c r="C123" s="24" t="s">
        <v>43</v>
      </c>
      <c r="D123" s="24" t="s">
        <v>46</v>
      </c>
      <c r="E123" s="24" t="s">
        <v>39</v>
      </c>
      <c r="F123" s="24" t="s">
        <v>42</v>
      </c>
      <c r="G123" s="24" t="s">
        <v>39</v>
      </c>
      <c r="H123" s="24" t="s">
        <v>112</v>
      </c>
      <c r="I123" s="24" t="s">
        <v>40</v>
      </c>
      <c r="J123" s="65">
        <f>J124</f>
        <v>9789.4999999999982</v>
      </c>
      <c r="K123" s="65">
        <f>K124</f>
        <v>0</v>
      </c>
      <c r="L123" s="98">
        <f t="shared" si="14"/>
        <v>1884.1999999999989</v>
      </c>
      <c r="M123" s="98">
        <f>M124</f>
        <v>11673.699999999997</v>
      </c>
      <c r="N123" s="186">
        <f>N124</f>
        <v>0</v>
      </c>
    </row>
    <row r="124" spans="1:14" ht="39" x14ac:dyDescent="0.25">
      <c r="A124" s="10" t="s">
        <v>200</v>
      </c>
      <c r="B124" s="184">
        <v>650</v>
      </c>
      <c r="C124" s="47" t="s">
        <v>43</v>
      </c>
      <c r="D124" s="47" t="s">
        <v>46</v>
      </c>
      <c r="E124" s="47" t="s">
        <v>201</v>
      </c>
      <c r="F124" s="47" t="s">
        <v>42</v>
      </c>
      <c r="G124" s="47" t="s">
        <v>39</v>
      </c>
      <c r="H124" s="47" t="s">
        <v>112</v>
      </c>
      <c r="I124" s="7" t="s">
        <v>40</v>
      </c>
      <c r="J124" s="67">
        <f>J132+J125</f>
        <v>9789.4999999999982</v>
      </c>
      <c r="K124" s="67">
        <f>K132+K125</f>
        <v>0</v>
      </c>
      <c r="L124" s="96">
        <f t="shared" si="14"/>
        <v>1884.1999999999989</v>
      </c>
      <c r="M124" s="96">
        <f>M132+M125</f>
        <v>11673.699999999997</v>
      </c>
      <c r="N124" s="187">
        <f>N132+N125</f>
        <v>0</v>
      </c>
    </row>
    <row r="125" spans="1:14" ht="51.75" x14ac:dyDescent="0.25">
      <c r="A125" s="10" t="s">
        <v>218</v>
      </c>
      <c r="B125" s="184">
        <v>650</v>
      </c>
      <c r="C125" s="47" t="s">
        <v>43</v>
      </c>
      <c r="D125" s="47" t="s">
        <v>46</v>
      </c>
      <c r="E125" s="47" t="s">
        <v>201</v>
      </c>
      <c r="F125" s="47" t="s">
        <v>42</v>
      </c>
      <c r="G125" s="47" t="s">
        <v>38</v>
      </c>
      <c r="H125" s="47" t="s">
        <v>112</v>
      </c>
      <c r="I125" s="7" t="s">
        <v>40</v>
      </c>
      <c r="J125" s="67">
        <f>J129</f>
        <v>139.4</v>
      </c>
      <c r="K125" s="67">
        <f>K129</f>
        <v>0</v>
      </c>
      <c r="L125" s="96">
        <f t="shared" si="14"/>
        <v>1254.9000000000001</v>
      </c>
      <c r="M125" s="96">
        <f>M126+M129</f>
        <v>1394.3000000000002</v>
      </c>
      <c r="N125" s="187">
        <f>N129</f>
        <v>0</v>
      </c>
    </row>
    <row r="126" spans="1:14" ht="51.75" x14ac:dyDescent="0.25">
      <c r="A126" s="10" t="s">
        <v>349</v>
      </c>
      <c r="B126" s="184">
        <v>650</v>
      </c>
      <c r="C126" s="47" t="s">
        <v>43</v>
      </c>
      <c r="D126" s="47" t="s">
        <v>46</v>
      </c>
      <c r="E126" s="47" t="s">
        <v>201</v>
      </c>
      <c r="F126" s="47" t="s">
        <v>42</v>
      </c>
      <c r="G126" s="47" t="s">
        <v>38</v>
      </c>
      <c r="H126" s="47" t="s">
        <v>350</v>
      </c>
      <c r="I126" s="7" t="s">
        <v>40</v>
      </c>
      <c r="J126" s="67">
        <f>J127</f>
        <v>0</v>
      </c>
      <c r="K126" s="67">
        <f>K127</f>
        <v>0</v>
      </c>
      <c r="L126" s="96">
        <f t="shared" si="14"/>
        <v>1254.9000000000001</v>
      </c>
      <c r="M126" s="96">
        <f>M127</f>
        <v>1254.9000000000001</v>
      </c>
      <c r="N126" s="187">
        <f>N127</f>
        <v>0</v>
      </c>
    </row>
    <row r="127" spans="1:14" ht="26.25" x14ac:dyDescent="0.25">
      <c r="A127" s="10" t="s">
        <v>147</v>
      </c>
      <c r="B127" s="184">
        <v>650</v>
      </c>
      <c r="C127" s="47" t="s">
        <v>43</v>
      </c>
      <c r="D127" s="47" t="s">
        <v>46</v>
      </c>
      <c r="E127" s="47" t="s">
        <v>201</v>
      </c>
      <c r="F127" s="47" t="s">
        <v>42</v>
      </c>
      <c r="G127" s="47" t="s">
        <v>38</v>
      </c>
      <c r="H127" s="47" t="s">
        <v>350</v>
      </c>
      <c r="I127" s="7" t="s">
        <v>51</v>
      </c>
      <c r="J127" s="67">
        <f>J128</f>
        <v>0</v>
      </c>
      <c r="K127" s="67">
        <f>K128</f>
        <v>0</v>
      </c>
      <c r="L127" s="96">
        <f t="shared" si="14"/>
        <v>1254.9000000000001</v>
      </c>
      <c r="M127" s="96">
        <f>M128</f>
        <v>1254.9000000000001</v>
      </c>
      <c r="N127" s="187">
        <f>N128</f>
        <v>0</v>
      </c>
    </row>
    <row r="128" spans="1:14" ht="39" x14ac:dyDescent="0.25">
      <c r="A128" s="10" t="s">
        <v>103</v>
      </c>
      <c r="B128" s="184">
        <v>650</v>
      </c>
      <c r="C128" s="47" t="s">
        <v>43</v>
      </c>
      <c r="D128" s="47" t="s">
        <v>46</v>
      </c>
      <c r="E128" s="47" t="s">
        <v>201</v>
      </c>
      <c r="F128" s="47" t="s">
        <v>42</v>
      </c>
      <c r="G128" s="47" t="s">
        <v>38</v>
      </c>
      <c r="H128" s="47" t="s">
        <v>350</v>
      </c>
      <c r="I128" s="7" t="s">
        <v>52</v>
      </c>
      <c r="J128" s="67">
        <v>0</v>
      </c>
      <c r="K128" s="67">
        <v>0</v>
      </c>
      <c r="L128" s="96">
        <f t="shared" si="14"/>
        <v>1254.9000000000001</v>
      </c>
      <c r="M128" s="96">
        <v>1254.9000000000001</v>
      </c>
      <c r="N128" s="187">
        <v>0</v>
      </c>
    </row>
    <row r="129" spans="1:14" ht="51.75" x14ac:dyDescent="0.25">
      <c r="A129" s="10" t="s">
        <v>237</v>
      </c>
      <c r="B129" s="184">
        <v>650</v>
      </c>
      <c r="C129" s="54" t="s">
        <v>43</v>
      </c>
      <c r="D129" s="54" t="s">
        <v>46</v>
      </c>
      <c r="E129" s="47" t="s">
        <v>201</v>
      </c>
      <c r="F129" s="47" t="s">
        <v>42</v>
      </c>
      <c r="G129" s="47" t="s">
        <v>38</v>
      </c>
      <c r="H129" s="47" t="s">
        <v>238</v>
      </c>
      <c r="I129" s="19" t="s">
        <v>40</v>
      </c>
      <c r="J129" s="68">
        <f>J130</f>
        <v>139.4</v>
      </c>
      <c r="K129" s="68">
        <f>K130</f>
        <v>0</v>
      </c>
      <c r="L129" s="96">
        <f t="shared" si="14"/>
        <v>0</v>
      </c>
      <c r="M129" s="96">
        <f>M130</f>
        <v>139.4</v>
      </c>
      <c r="N129" s="187">
        <f>N130</f>
        <v>0</v>
      </c>
    </row>
    <row r="130" spans="1:14" ht="26.25" x14ac:dyDescent="0.25">
      <c r="A130" s="10" t="s">
        <v>147</v>
      </c>
      <c r="B130" s="184">
        <v>650</v>
      </c>
      <c r="C130" s="54" t="s">
        <v>43</v>
      </c>
      <c r="D130" s="54" t="s">
        <v>46</v>
      </c>
      <c r="E130" s="47" t="s">
        <v>201</v>
      </c>
      <c r="F130" s="47" t="s">
        <v>42</v>
      </c>
      <c r="G130" s="47" t="s">
        <v>38</v>
      </c>
      <c r="H130" s="47" t="s">
        <v>238</v>
      </c>
      <c r="I130" s="19" t="s">
        <v>51</v>
      </c>
      <c r="J130" s="68">
        <f>J131</f>
        <v>139.4</v>
      </c>
      <c r="K130" s="68">
        <f>K131</f>
        <v>0</v>
      </c>
      <c r="L130" s="96">
        <f t="shared" si="14"/>
        <v>0</v>
      </c>
      <c r="M130" s="96">
        <f>M131</f>
        <v>139.4</v>
      </c>
      <c r="N130" s="187">
        <f>N131</f>
        <v>0</v>
      </c>
    </row>
    <row r="131" spans="1:14" ht="39" x14ac:dyDescent="0.25">
      <c r="A131" s="10" t="s">
        <v>103</v>
      </c>
      <c r="B131" s="184">
        <v>650</v>
      </c>
      <c r="C131" s="54" t="s">
        <v>43</v>
      </c>
      <c r="D131" s="54" t="s">
        <v>46</v>
      </c>
      <c r="E131" s="47" t="s">
        <v>201</v>
      </c>
      <c r="F131" s="47" t="s">
        <v>42</v>
      </c>
      <c r="G131" s="47" t="s">
        <v>38</v>
      </c>
      <c r="H131" s="47" t="s">
        <v>238</v>
      </c>
      <c r="I131" s="19" t="s">
        <v>52</v>
      </c>
      <c r="J131" s="68">
        <v>139.4</v>
      </c>
      <c r="K131" s="68">
        <v>0</v>
      </c>
      <c r="L131" s="96">
        <f t="shared" si="14"/>
        <v>0</v>
      </c>
      <c r="M131" s="96">
        <v>139.4</v>
      </c>
      <c r="N131" s="187">
        <v>0</v>
      </c>
    </row>
    <row r="132" spans="1:14" ht="39" x14ac:dyDescent="0.25">
      <c r="A132" s="10" t="s">
        <v>136</v>
      </c>
      <c r="B132" s="184">
        <v>650</v>
      </c>
      <c r="C132" s="47" t="s">
        <v>43</v>
      </c>
      <c r="D132" s="47" t="s">
        <v>46</v>
      </c>
      <c r="E132" s="47" t="s">
        <v>201</v>
      </c>
      <c r="F132" s="47" t="s">
        <v>42</v>
      </c>
      <c r="G132" s="47" t="s">
        <v>41</v>
      </c>
      <c r="H132" s="47" t="s">
        <v>112</v>
      </c>
      <c r="I132" s="19" t="s">
        <v>40</v>
      </c>
      <c r="J132" s="68">
        <f>J133</f>
        <v>9650.0999999999985</v>
      </c>
      <c r="K132" s="68">
        <f>K133</f>
        <v>0</v>
      </c>
      <c r="L132" s="96">
        <f t="shared" si="14"/>
        <v>629.29999999999927</v>
      </c>
      <c r="M132" s="96">
        <f>M133</f>
        <v>10279.399999999998</v>
      </c>
      <c r="N132" s="187">
        <f>N133</f>
        <v>0</v>
      </c>
    </row>
    <row r="133" spans="1:14" ht="39" x14ac:dyDescent="0.25">
      <c r="A133" s="46" t="s">
        <v>168</v>
      </c>
      <c r="B133" s="184">
        <v>650</v>
      </c>
      <c r="C133" s="47" t="s">
        <v>43</v>
      </c>
      <c r="D133" s="47" t="s">
        <v>46</v>
      </c>
      <c r="E133" s="47" t="s">
        <v>201</v>
      </c>
      <c r="F133" s="47" t="s">
        <v>42</v>
      </c>
      <c r="G133" s="47" t="s">
        <v>41</v>
      </c>
      <c r="H133" s="47" t="s">
        <v>122</v>
      </c>
      <c r="I133" s="19" t="s">
        <v>40</v>
      </c>
      <c r="J133" s="68">
        <f t="shared" ref="J133:N133" si="22">J134</f>
        <v>9650.0999999999985</v>
      </c>
      <c r="K133" s="68">
        <f t="shared" si="22"/>
        <v>0</v>
      </c>
      <c r="L133" s="96">
        <f t="shared" si="14"/>
        <v>629.29999999999927</v>
      </c>
      <c r="M133" s="96">
        <f t="shared" si="22"/>
        <v>10279.399999999998</v>
      </c>
      <c r="N133" s="187">
        <f t="shared" si="22"/>
        <v>0</v>
      </c>
    </row>
    <row r="134" spans="1:14" ht="25.5" x14ac:dyDescent="0.25">
      <c r="A134" s="27" t="s">
        <v>147</v>
      </c>
      <c r="B134" s="184">
        <v>650</v>
      </c>
      <c r="C134" s="19" t="s">
        <v>43</v>
      </c>
      <c r="D134" s="19" t="s">
        <v>46</v>
      </c>
      <c r="E134" s="47" t="s">
        <v>201</v>
      </c>
      <c r="F134" s="19" t="s">
        <v>42</v>
      </c>
      <c r="G134" s="19" t="s">
        <v>41</v>
      </c>
      <c r="H134" s="19" t="s">
        <v>122</v>
      </c>
      <c r="I134" s="19" t="s">
        <v>51</v>
      </c>
      <c r="J134" s="68">
        <f>J135</f>
        <v>9650.0999999999985</v>
      </c>
      <c r="K134" s="68">
        <f>K135</f>
        <v>0</v>
      </c>
      <c r="L134" s="96">
        <f t="shared" si="14"/>
        <v>629.29999999999927</v>
      </c>
      <c r="M134" s="96">
        <f>M135</f>
        <v>10279.399999999998</v>
      </c>
      <c r="N134" s="187">
        <f>N135</f>
        <v>0</v>
      </c>
    </row>
    <row r="135" spans="1:14" ht="39" x14ac:dyDescent="0.25">
      <c r="A135" s="10" t="s">
        <v>103</v>
      </c>
      <c r="B135" s="184">
        <v>650</v>
      </c>
      <c r="C135" s="7" t="s">
        <v>43</v>
      </c>
      <c r="D135" s="7" t="s">
        <v>46</v>
      </c>
      <c r="E135" s="47" t="s">
        <v>201</v>
      </c>
      <c r="F135" s="19" t="s">
        <v>42</v>
      </c>
      <c r="G135" s="19" t="s">
        <v>41</v>
      </c>
      <c r="H135" s="19" t="s">
        <v>122</v>
      </c>
      <c r="I135" s="19" t="s">
        <v>52</v>
      </c>
      <c r="J135" s="68">
        <f>9129.8+520.3</f>
        <v>9650.0999999999985</v>
      </c>
      <c r="K135" s="68">
        <v>0</v>
      </c>
      <c r="L135" s="96">
        <f t="shared" si="14"/>
        <v>629.29999999999927</v>
      </c>
      <c r="M135" s="96">
        <f>9129.8+520.3+629.3</f>
        <v>10279.399999999998</v>
      </c>
      <c r="N135" s="187">
        <v>0</v>
      </c>
    </row>
    <row r="136" spans="1:14" s="74" customFormat="1" x14ac:dyDescent="0.25">
      <c r="A136" s="87" t="s">
        <v>24</v>
      </c>
      <c r="B136" s="184">
        <v>650</v>
      </c>
      <c r="C136" s="24" t="s">
        <v>43</v>
      </c>
      <c r="D136" s="24" t="s">
        <v>123</v>
      </c>
      <c r="E136" s="24" t="s">
        <v>39</v>
      </c>
      <c r="F136" s="24" t="s">
        <v>42</v>
      </c>
      <c r="G136" s="24" t="s">
        <v>39</v>
      </c>
      <c r="H136" s="24" t="s">
        <v>112</v>
      </c>
      <c r="I136" s="24" t="s">
        <v>40</v>
      </c>
      <c r="J136" s="65">
        <f>J137</f>
        <v>166.8</v>
      </c>
      <c r="K136" s="65">
        <f>K137</f>
        <v>0</v>
      </c>
      <c r="L136" s="98">
        <f t="shared" si="14"/>
        <v>15</v>
      </c>
      <c r="M136" s="98">
        <f>M137</f>
        <v>181.8</v>
      </c>
      <c r="N136" s="186">
        <f>N137</f>
        <v>0</v>
      </c>
    </row>
    <row r="137" spans="1:14" ht="39" x14ac:dyDescent="0.25">
      <c r="A137" s="59" t="s">
        <v>184</v>
      </c>
      <c r="B137" s="184">
        <v>650</v>
      </c>
      <c r="C137" s="54" t="s">
        <v>43</v>
      </c>
      <c r="D137" s="54" t="s">
        <v>123</v>
      </c>
      <c r="E137" s="54" t="s">
        <v>185</v>
      </c>
      <c r="F137" s="54" t="s">
        <v>42</v>
      </c>
      <c r="G137" s="54" t="s">
        <v>39</v>
      </c>
      <c r="H137" s="54" t="s">
        <v>112</v>
      </c>
      <c r="I137" s="7" t="s">
        <v>40</v>
      </c>
      <c r="J137" s="67">
        <f>J138</f>
        <v>166.8</v>
      </c>
      <c r="K137" s="67">
        <f>K138</f>
        <v>0</v>
      </c>
      <c r="L137" s="96">
        <f t="shared" si="14"/>
        <v>15</v>
      </c>
      <c r="M137" s="96">
        <f>M138</f>
        <v>181.8</v>
      </c>
      <c r="N137" s="187">
        <f>N138</f>
        <v>0</v>
      </c>
    </row>
    <row r="138" spans="1:14" ht="51.75" x14ac:dyDescent="0.25">
      <c r="A138" s="46" t="s">
        <v>159</v>
      </c>
      <c r="B138" s="184">
        <v>650</v>
      </c>
      <c r="C138" s="54" t="s">
        <v>43</v>
      </c>
      <c r="D138" s="54" t="s">
        <v>123</v>
      </c>
      <c r="E138" s="54" t="s">
        <v>185</v>
      </c>
      <c r="F138" s="54" t="s">
        <v>42</v>
      </c>
      <c r="G138" s="54" t="s">
        <v>41</v>
      </c>
      <c r="H138" s="54" t="s">
        <v>112</v>
      </c>
      <c r="I138" s="7" t="s">
        <v>40</v>
      </c>
      <c r="J138" s="67">
        <f t="shared" ref="J138:N139" si="23">J139</f>
        <v>166.8</v>
      </c>
      <c r="K138" s="67">
        <f t="shared" si="23"/>
        <v>0</v>
      </c>
      <c r="L138" s="96">
        <f t="shared" si="14"/>
        <v>15</v>
      </c>
      <c r="M138" s="96">
        <f t="shared" si="23"/>
        <v>181.8</v>
      </c>
      <c r="N138" s="187">
        <f t="shared" si="23"/>
        <v>0</v>
      </c>
    </row>
    <row r="139" spans="1:14" x14ac:dyDescent="0.25">
      <c r="A139" s="14" t="s">
        <v>25</v>
      </c>
      <c r="B139" s="184">
        <v>650</v>
      </c>
      <c r="C139" s="54" t="s">
        <v>43</v>
      </c>
      <c r="D139" s="54" t="s">
        <v>123</v>
      </c>
      <c r="E139" s="54" t="s">
        <v>185</v>
      </c>
      <c r="F139" s="54" t="s">
        <v>42</v>
      </c>
      <c r="G139" s="54" t="s">
        <v>41</v>
      </c>
      <c r="H139" s="54" t="s">
        <v>137</v>
      </c>
      <c r="I139" s="7" t="s">
        <v>40</v>
      </c>
      <c r="J139" s="67">
        <f t="shared" si="23"/>
        <v>166.8</v>
      </c>
      <c r="K139" s="67">
        <f t="shared" si="23"/>
        <v>0</v>
      </c>
      <c r="L139" s="96">
        <f t="shared" si="14"/>
        <v>15</v>
      </c>
      <c r="M139" s="96">
        <f t="shared" si="23"/>
        <v>181.8</v>
      </c>
      <c r="N139" s="187">
        <f t="shared" si="23"/>
        <v>0</v>
      </c>
    </row>
    <row r="140" spans="1:14" ht="25.5" x14ac:dyDescent="0.25">
      <c r="A140" s="27" t="s">
        <v>147</v>
      </c>
      <c r="B140" s="184">
        <v>650</v>
      </c>
      <c r="C140" s="54" t="s">
        <v>43</v>
      </c>
      <c r="D140" s="54" t="s">
        <v>123</v>
      </c>
      <c r="E140" s="54" t="s">
        <v>185</v>
      </c>
      <c r="F140" s="54" t="s">
        <v>42</v>
      </c>
      <c r="G140" s="54" t="s">
        <v>41</v>
      </c>
      <c r="H140" s="7" t="s">
        <v>137</v>
      </c>
      <c r="I140" s="7" t="s">
        <v>51</v>
      </c>
      <c r="J140" s="67">
        <f>J141</f>
        <v>166.8</v>
      </c>
      <c r="K140" s="67">
        <f>K141</f>
        <v>0</v>
      </c>
      <c r="L140" s="96">
        <f t="shared" si="14"/>
        <v>15</v>
      </c>
      <c r="M140" s="96">
        <f>M141</f>
        <v>181.8</v>
      </c>
      <c r="N140" s="187">
        <f>N141</f>
        <v>0</v>
      </c>
    </row>
    <row r="141" spans="1:14" ht="38.25" x14ac:dyDescent="0.25">
      <c r="A141" s="14" t="s">
        <v>103</v>
      </c>
      <c r="B141" s="184">
        <v>650</v>
      </c>
      <c r="C141" s="54" t="s">
        <v>43</v>
      </c>
      <c r="D141" s="54" t="s">
        <v>123</v>
      </c>
      <c r="E141" s="54" t="s">
        <v>185</v>
      </c>
      <c r="F141" s="54" t="s">
        <v>42</v>
      </c>
      <c r="G141" s="54" t="s">
        <v>41</v>
      </c>
      <c r="H141" s="7" t="s">
        <v>137</v>
      </c>
      <c r="I141" s="7" t="s">
        <v>52</v>
      </c>
      <c r="J141" s="67">
        <v>166.8</v>
      </c>
      <c r="K141" s="67">
        <v>0</v>
      </c>
      <c r="L141" s="96">
        <f t="shared" si="14"/>
        <v>15</v>
      </c>
      <c r="M141" s="96">
        <f>166.8+15</f>
        <v>181.8</v>
      </c>
      <c r="N141" s="187">
        <v>0</v>
      </c>
    </row>
    <row r="142" spans="1:14" s="74" customFormat="1" ht="27" x14ac:dyDescent="0.25">
      <c r="A142" s="89" t="s">
        <v>166</v>
      </c>
      <c r="B142" s="184">
        <v>650</v>
      </c>
      <c r="C142" s="24" t="s">
        <v>43</v>
      </c>
      <c r="D142" s="24" t="s">
        <v>165</v>
      </c>
      <c r="E142" s="24" t="s">
        <v>39</v>
      </c>
      <c r="F142" s="24" t="s">
        <v>42</v>
      </c>
      <c r="G142" s="24" t="s">
        <v>39</v>
      </c>
      <c r="H142" s="24" t="s">
        <v>112</v>
      </c>
      <c r="I142" s="24" t="s">
        <v>40</v>
      </c>
      <c r="J142" s="65">
        <f>J143+J148</f>
        <v>3622.2000000000003</v>
      </c>
      <c r="K142" s="65">
        <f>K143+K148</f>
        <v>0</v>
      </c>
      <c r="L142" s="98">
        <f t="shared" si="14"/>
        <v>0</v>
      </c>
      <c r="M142" s="98">
        <f>M143+M148</f>
        <v>3622.2000000000003</v>
      </c>
      <c r="N142" s="186">
        <f>N143+N148</f>
        <v>0</v>
      </c>
    </row>
    <row r="143" spans="1:14" ht="64.5" x14ac:dyDescent="0.25">
      <c r="A143" s="46" t="s">
        <v>188</v>
      </c>
      <c r="B143" s="184">
        <v>650</v>
      </c>
      <c r="C143" s="7" t="s">
        <v>43</v>
      </c>
      <c r="D143" s="7" t="s">
        <v>165</v>
      </c>
      <c r="E143" s="7" t="s">
        <v>187</v>
      </c>
      <c r="F143" s="7" t="s">
        <v>42</v>
      </c>
      <c r="G143" s="7" t="s">
        <v>39</v>
      </c>
      <c r="H143" s="7" t="s">
        <v>112</v>
      </c>
      <c r="I143" s="7" t="s">
        <v>40</v>
      </c>
      <c r="J143" s="67">
        <f>J144</f>
        <v>90.9</v>
      </c>
      <c r="K143" s="67">
        <f>K144</f>
        <v>0</v>
      </c>
      <c r="L143" s="96">
        <f t="shared" si="14"/>
        <v>0</v>
      </c>
      <c r="M143" s="96">
        <f>M144</f>
        <v>90.9</v>
      </c>
      <c r="N143" s="187">
        <f>N144</f>
        <v>0</v>
      </c>
    </row>
    <row r="144" spans="1:14" ht="26.25" x14ac:dyDescent="0.25">
      <c r="A144" s="46" t="s">
        <v>189</v>
      </c>
      <c r="B144" s="184">
        <v>650</v>
      </c>
      <c r="C144" s="7" t="s">
        <v>43</v>
      </c>
      <c r="D144" s="7" t="s">
        <v>165</v>
      </c>
      <c r="E144" s="7" t="s">
        <v>187</v>
      </c>
      <c r="F144" s="7" t="s">
        <v>42</v>
      </c>
      <c r="G144" s="7" t="s">
        <v>41</v>
      </c>
      <c r="H144" s="7" t="s">
        <v>112</v>
      </c>
      <c r="I144" s="7" t="s">
        <v>40</v>
      </c>
      <c r="J144" s="67">
        <f>+J145</f>
        <v>90.9</v>
      </c>
      <c r="K144" s="67">
        <f>+K145</f>
        <v>0</v>
      </c>
      <c r="L144" s="96">
        <f t="shared" si="14"/>
        <v>0</v>
      </c>
      <c r="M144" s="96">
        <f>+M145</f>
        <v>90.9</v>
      </c>
      <c r="N144" s="187">
        <f>+N145</f>
        <v>0</v>
      </c>
    </row>
    <row r="145" spans="1:14" ht="64.5" x14ac:dyDescent="0.25">
      <c r="A145" s="46" t="s">
        <v>219</v>
      </c>
      <c r="B145" s="184">
        <v>650</v>
      </c>
      <c r="C145" s="7" t="s">
        <v>43</v>
      </c>
      <c r="D145" s="7" t="s">
        <v>165</v>
      </c>
      <c r="E145" s="7" t="s">
        <v>187</v>
      </c>
      <c r="F145" s="7" t="s">
        <v>42</v>
      </c>
      <c r="G145" s="7" t="s">
        <v>41</v>
      </c>
      <c r="H145" s="7" t="s">
        <v>155</v>
      </c>
      <c r="I145" s="7" t="s">
        <v>40</v>
      </c>
      <c r="J145" s="67">
        <f>J146</f>
        <v>90.9</v>
      </c>
      <c r="K145" s="67">
        <f>K146</f>
        <v>0</v>
      </c>
      <c r="L145" s="96">
        <f t="shared" si="14"/>
        <v>0</v>
      </c>
      <c r="M145" s="96">
        <f>M146</f>
        <v>90.9</v>
      </c>
      <c r="N145" s="187">
        <f>N146</f>
        <v>0</v>
      </c>
    </row>
    <row r="146" spans="1:14" x14ac:dyDescent="0.25">
      <c r="A146" s="46" t="s">
        <v>34</v>
      </c>
      <c r="B146" s="184">
        <v>650</v>
      </c>
      <c r="C146" s="7" t="s">
        <v>43</v>
      </c>
      <c r="D146" s="7" t="s">
        <v>165</v>
      </c>
      <c r="E146" s="7" t="s">
        <v>187</v>
      </c>
      <c r="F146" s="7" t="s">
        <v>42</v>
      </c>
      <c r="G146" s="7" t="s">
        <v>41</v>
      </c>
      <c r="H146" s="7" t="s">
        <v>155</v>
      </c>
      <c r="I146" s="7" t="s">
        <v>143</v>
      </c>
      <c r="J146" s="67">
        <f>J147</f>
        <v>90.9</v>
      </c>
      <c r="K146" s="67">
        <f>K147</f>
        <v>0</v>
      </c>
      <c r="L146" s="96">
        <f t="shared" si="14"/>
        <v>0</v>
      </c>
      <c r="M146" s="96">
        <f>M147</f>
        <v>90.9</v>
      </c>
      <c r="N146" s="187">
        <f>N147</f>
        <v>0</v>
      </c>
    </row>
    <row r="147" spans="1:14" x14ac:dyDescent="0.25">
      <c r="A147" s="53" t="s">
        <v>61</v>
      </c>
      <c r="B147" s="184">
        <v>650</v>
      </c>
      <c r="C147" s="7" t="s">
        <v>43</v>
      </c>
      <c r="D147" s="7" t="s">
        <v>165</v>
      </c>
      <c r="E147" s="7" t="s">
        <v>187</v>
      </c>
      <c r="F147" s="7" t="s">
        <v>42</v>
      </c>
      <c r="G147" s="7" t="s">
        <v>41</v>
      </c>
      <c r="H147" s="7" t="s">
        <v>155</v>
      </c>
      <c r="I147" s="7" t="s">
        <v>144</v>
      </c>
      <c r="J147" s="67">
        <v>90.9</v>
      </c>
      <c r="K147" s="67">
        <v>0</v>
      </c>
      <c r="L147" s="96">
        <f t="shared" si="14"/>
        <v>0</v>
      </c>
      <c r="M147" s="96">
        <f>14.9+76</f>
        <v>90.9</v>
      </c>
      <c r="N147" s="187">
        <v>0</v>
      </c>
    </row>
    <row r="148" spans="1:14" ht="39" x14ac:dyDescent="0.25">
      <c r="A148" s="46" t="s">
        <v>202</v>
      </c>
      <c r="B148" s="184">
        <v>650</v>
      </c>
      <c r="C148" s="55" t="s">
        <v>43</v>
      </c>
      <c r="D148" s="55" t="s">
        <v>165</v>
      </c>
      <c r="E148" s="55" t="s">
        <v>203</v>
      </c>
      <c r="F148" s="55" t="s">
        <v>42</v>
      </c>
      <c r="G148" s="55" t="s">
        <v>39</v>
      </c>
      <c r="H148" s="55" t="s">
        <v>112</v>
      </c>
      <c r="I148" s="55" t="s">
        <v>40</v>
      </c>
      <c r="J148" s="67">
        <f>J149</f>
        <v>3531.3</v>
      </c>
      <c r="K148" s="67">
        <f>K149</f>
        <v>0</v>
      </c>
      <c r="L148" s="96">
        <f t="shared" si="14"/>
        <v>0</v>
      </c>
      <c r="M148" s="96">
        <f>M149</f>
        <v>3531.3</v>
      </c>
      <c r="N148" s="187">
        <f>N149</f>
        <v>0</v>
      </c>
    </row>
    <row r="149" spans="1:14" ht="51.75" x14ac:dyDescent="0.25">
      <c r="A149" s="46" t="s">
        <v>141</v>
      </c>
      <c r="B149" s="184">
        <v>650</v>
      </c>
      <c r="C149" s="55" t="s">
        <v>43</v>
      </c>
      <c r="D149" s="55" t="s">
        <v>165</v>
      </c>
      <c r="E149" s="55" t="s">
        <v>203</v>
      </c>
      <c r="F149" s="55" t="s">
        <v>42</v>
      </c>
      <c r="G149" s="55" t="s">
        <v>38</v>
      </c>
      <c r="H149" s="55" t="s">
        <v>112</v>
      </c>
      <c r="I149" s="55" t="s">
        <v>40</v>
      </c>
      <c r="J149" s="67">
        <f>J150+J153</f>
        <v>3531.3</v>
      </c>
      <c r="K149" s="67">
        <f>K150+K153</f>
        <v>0</v>
      </c>
      <c r="L149" s="96">
        <f t="shared" si="14"/>
        <v>0</v>
      </c>
      <c r="M149" s="96">
        <f>M150+M153</f>
        <v>3531.3</v>
      </c>
      <c r="N149" s="187">
        <f>N150+N153</f>
        <v>0</v>
      </c>
    </row>
    <row r="150" spans="1:14" ht="26.25" x14ac:dyDescent="0.25">
      <c r="A150" s="46" t="s">
        <v>229</v>
      </c>
      <c r="B150" s="184">
        <v>650</v>
      </c>
      <c r="C150" s="55" t="s">
        <v>43</v>
      </c>
      <c r="D150" s="55" t="s">
        <v>165</v>
      </c>
      <c r="E150" s="55" t="s">
        <v>203</v>
      </c>
      <c r="F150" s="55" t="s">
        <v>42</v>
      </c>
      <c r="G150" s="55" t="s">
        <v>38</v>
      </c>
      <c r="H150" s="55" t="s">
        <v>244</v>
      </c>
      <c r="I150" s="55" t="s">
        <v>40</v>
      </c>
      <c r="J150" s="67">
        <f>J151</f>
        <v>2456.3000000000002</v>
      </c>
      <c r="K150" s="67">
        <f>K151</f>
        <v>0</v>
      </c>
      <c r="L150" s="96">
        <f t="shared" si="14"/>
        <v>0</v>
      </c>
      <c r="M150" s="96">
        <f>M151</f>
        <v>2456.3000000000002</v>
      </c>
      <c r="N150" s="187">
        <f>N151</f>
        <v>0</v>
      </c>
    </row>
    <row r="151" spans="1:14" ht="26.25" x14ac:dyDescent="0.25">
      <c r="A151" s="46" t="s">
        <v>147</v>
      </c>
      <c r="B151" s="184">
        <v>650</v>
      </c>
      <c r="C151" s="55" t="s">
        <v>43</v>
      </c>
      <c r="D151" s="55" t="s">
        <v>165</v>
      </c>
      <c r="E151" s="55" t="s">
        <v>203</v>
      </c>
      <c r="F151" s="55" t="s">
        <v>42</v>
      </c>
      <c r="G151" s="55" t="s">
        <v>38</v>
      </c>
      <c r="H151" s="55" t="s">
        <v>244</v>
      </c>
      <c r="I151" s="55" t="s">
        <v>51</v>
      </c>
      <c r="J151" s="67">
        <f>J152</f>
        <v>2456.3000000000002</v>
      </c>
      <c r="K151" s="67">
        <f>K152</f>
        <v>0</v>
      </c>
      <c r="L151" s="96">
        <f t="shared" si="14"/>
        <v>0</v>
      </c>
      <c r="M151" s="96">
        <f>M152</f>
        <v>2456.3000000000002</v>
      </c>
      <c r="N151" s="187">
        <f>N152</f>
        <v>0</v>
      </c>
    </row>
    <row r="152" spans="1:14" ht="39" x14ac:dyDescent="0.25">
      <c r="A152" s="46" t="s">
        <v>103</v>
      </c>
      <c r="B152" s="184">
        <v>650</v>
      </c>
      <c r="C152" s="55" t="s">
        <v>43</v>
      </c>
      <c r="D152" s="55" t="s">
        <v>165</v>
      </c>
      <c r="E152" s="55" t="s">
        <v>203</v>
      </c>
      <c r="F152" s="55" t="s">
        <v>42</v>
      </c>
      <c r="G152" s="55" t="s">
        <v>38</v>
      </c>
      <c r="H152" s="55" t="s">
        <v>244</v>
      </c>
      <c r="I152" s="55" t="s">
        <v>52</v>
      </c>
      <c r="J152" s="67">
        <v>2456.3000000000002</v>
      </c>
      <c r="K152" s="67">
        <v>0</v>
      </c>
      <c r="L152" s="96">
        <f t="shared" ref="L152:L224" si="24">M152-J152</f>
        <v>0</v>
      </c>
      <c r="M152" s="96">
        <v>2456.3000000000002</v>
      </c>
      <c r="N152" s="187">
        <v>0</v>
      </c>
    </row>
    <row r="153" spans="1:14" ht="27" customHeight="1" x14ac:dyDescent="0.25">
      <c r="A153" s="17" t="s">
        <v>168</v>
      </c>
      <c r="B153" s="184">
        <v>650</v>
      </c>
      <c r="C153" s="55" t="s">
        <v>43</v>
      </c>
      <c r="D153" s="55" t="s">
        <v>165</v>
      </c>
      <c r="E153" s="55" t="s">
        <v>203</v>
      </c>
      <c r="F153" s="55" t="s">
        <v>42</v>
      </c>
      <c r="G153" s="55" t="s">
        <v>38</v>
      </c>
      <c r="H153" s="55" t="s">
        <v>122</v>
      </c>
      <c r="I153" s="55" t="s">
        <v>40</v>
      </c>
      <c r="J153" s="67">
        <f>J154</f>
        <v>1075</v>
      </c>
      <c r="K153" s="67">
        <f>K154</f>
        <v>0</v>
      </c>
      <c r="L153" s="96">
        <f t="shared" si="24"/>
        <v>0</v>
      </c>
      <c r="M153" s="96">
        <f>M154</f>
        <v>1075</v>
      </c>
      <c r="N153" s="187">
        <f>N154</f>
        <v>0</v>
      </c>
    </row>
    <row r="154" spans="1:14" ht="25.5" x14ac:dyDescent="0.25">
      <c r="A154" s="27" t="s">
        <v>147</v>
      </c>
      <c r="B154" s="184">
        <v>650</v>
      </c>
      <c r="C154" s="55" t="s">
        <v>43</v>
      </c>
      <c r="D154" s="55" t="s">
        <v>165</v>
      </c>
      <c r="E154" s="55" t="s">
        <v>203</v>
      </c>
      <c r="F154" s="55" t="s">
        <v>42</v>
      </c>
      <c r="G154" s="55" t="s">
        <v>38</v>
      </c>
      <c r="H154" s="55" t="s">
        <v>122</v>
      </c>
      <c r="I154" s="7" t="s">
        <v>51</v>
      </c>
      <c r="J154" s="67">
        <f>J155</f>
        <v>1075</v>
      </c>
      <c r="K154" s="67">
        <f>K155</f>
        <v>0</v>
      </c>
      <c r="L154" s="96">
        <f t="shared" si="24"/>
        <v>0</v>
      </c>
      <c r="M154" s="96">
        <f>M155</f>
        <v>1075</v>
      </c>
      <c r="N154" s="187">
        <f>N155</f>
        <v>0</v>
      </c>
    </row>
    <row r="155" spans="1:14" ht="38.25" x14ac:dyDescent="0.25">
      <c r="A155" s="14" t="s">
        <v>103</v>
      </c>
      <c r="B155" s="184">
        <v>650</v>
      </c>
      <c r="C155" s="55" t="s">
        <v>43</v>
      </c>
      <c r="D155" s="55" t="s">
        <v>165</v>
      </c>
      <c r="E155" s="55" t="s">
        <v>203</v>
      </c>
      <c r="F155" s="55" t="s">
        <v>42</v>
      </c>
      <c r="G155" s="55" t="s">
        <v>38</v>
      </c>
      <c r="H155" s="55" t="s">
        <v>122</v>
      </c>
      <c r="I155" s="7" t="s">
        <v>52</v>
      </c>
      <c r="J155" s="67">
        <v>1075</v>
      </c>
      <c r="K155" s="67">
        <v>0</v>
      </c>
      <c r="L155" s="96">
        <f t="shared" si="24"/>
        <v>0</v>
      </c>
      <c r="M155" s="96">
        <v>1075</v>
      </c>
      <c r="N155" s="187">
        <v>0</v>
      </c>
    </row>
    <row r="156" spans="1:14" s="74" customFormat="1" x14ac:dyDescent="0.25">
      <c r="A156" s="23" t="s">
        <v>26</v>
      </c>
      <c r="B156" s="184">
        <v>650</v>
      </c>
      <c r="C156" s="24" t="s">
        <v>47</v>
      </c>
      <c r="D156" s="24" t="s">
        <v>39</v>
      </c>
      <c r="E156" s="24" t="s">
        <v>39</v>
      </c>
      <c r="F156" s="24" t="s">
        <v>42</v>
      </c>
      <c r="G156" s="24" t="s">
        <v>39</v>
      </c>
      <c r="H156" s="24" t="s">
        <v>112</v>
      </c>
      <c r="I156" s="24" t="s">
        <v>40</v>
      </c>
      <c r="J156" s="65">
        <f>J157+J169+J195</f>
        <v>14775</v>
      </c>
      <c r="K156" s="65">
        <f>K157+K169+K195</f>
        <v>0</v>
      </c>
      <c r="L156" s="98">
        <f t="shared" si="24"/>
        <v>3830</v>
      </c>
      <c r="M156" s="98">
        <f>M157+M169+M195</f>
        <v>18605</v>
      </c>
      <c r="N156" s="186">
        <f>N157+N169+N195</f>
        <v>0</v>
      </c>
    </row>
    <row r="157" spans="1:14" s="74" customFormat="1" x14ac:dyDescent="0.25">
      <c r="A157" s="82" t="s">
        <v>27</v>
      </c>
      <c r="B157" s="184">
        <v>650</v>
      </c>
      <c r="C157" s="88" t="s">
        <v>47</v>
      </c>
      <c r="D157" s="88" t="s">
        <v>38</v>
      </c>
      <c r="E157" s="88" t="s">
        <v>39</v>
      </c>
      <c r="F157" s="88" t="s">
        <v>42</v>
      </c>
      <c r="G157" s="88" t="s">
        <v>39</v>
      </c>
      <c r="H157" s="88" t="s">
        <v>112</v>
      </c>
      <c r="I157" s="88" t="s">
        <v>40</v>
      </c>
      <c r="J157" s="65">
        <f>J158</f>
        <v>1376.6</v>
      </c>
      <c r="K157" s="65">
        <f>K158</f>
        <v>0</v>
      </c>
      <c r="L157" s="98">
        <f t="shared" si="24"/>
        <v>-255</v>
      </c>
      <c r="M157" s="98">
        <f>M158</f>
        <v>1121.5999999999999</v>
      </c>
      <c r="N157" s="186">
        <f>N158</f>
        <v>0</v>
      </c>
    </row>
    <row r="158" spans="1:14" ht="51.75" x14ac:dyDescent="0.25">
      <c r="A158" s="16" t="s">
        <v>204</v>
      </c>
      <c r="B158" s="184">
        <v>650</v>
      </c>
      <c r="C158" s="18" t="s">
        <v>47</v>
      </c>
      <c r="D158" s="18" t="s">
        <v>38</v>
      </c>
      <c r="E158" s="18" t="s">
        <v>205</v>
      </c>
      <c r="F158" s="18" t="s">
        <v>42</v>
      </c>
      <c r="G158" s="18" t="s">
        <v>39</v>
      </c>
      <c r="H158" s="18" t="s">
        <v>112</v>
      </c>
      <c r="I158" s="18" t="s">
        <v>40</v>
      </c>
      <c r="J158" s="68">
        <f>J159+J164</f>
        <v>1376.6</v>
      </c>
      <c r="K158" s="68">
        <f>K159+K164</f>
        <v>0</v>
      </c>
      <c r="L158" s="96">
        <f t="shared" si="24"/>
        <v>-255</v>
      </c>
      <c r="M158" s="96">
        <f>M159+M164</f>
        <v>1121.5999999999999</v>
      </c>
      <c r="N158" s="187">
        <f>N159+N164</f>
        <v>0</v>
      </c>
    </row>
    <row r="159" spans="1:14" ht="26.25" x14ac:dyDescent="0.25">
      <c r="A159" s="16" t="s">
        <v>54</v>
      </c>
      <c r="B159" s="184">
        <v>650</v>
      </c>
      <c r="C159" s="18" t="s">
        <v>47</v>
      </c>
      <c r="D159" s="18" t="s">
        <v>38</v>
      </c>
      <c r="E159" s="18" t="s">
        <v>205</v>
      </c>
      <c r="F159" s="18" t="s">
        <v>50</v>
      </c>
      <c r="G159" s="18" t="s">
        <v>39</v>
      </c>
      <c r="H159" s="18" t="s">
        <v>112</v>
      </c>
      <c r="I159" s="18" t="s">
        <v>40</v>
      </c>
      <c r="J159" s="68">
        <f t="shared" ref="J159:N161" si="25">J160</f>
        <v>393</v>
      </c>
      <c r="K159" s="68">
        <f t="shared" si="25"/>
        <v>0</v>
      </c>
      <c r="L159" s="96">
        <f t="shared" si="24"/>
        <v>0</v>
      </c>
      <c r="M159" s="96">
        <f t="shared" si="25"/>
        <v>393</v>
      </c>
      <c r="N159" s="187">
        <f t="shared" si="25"/>
        <v>0</v>
      </c>
    </row>
    <row r="160" spans="1:14" ht="38.25" x14ac:dyDescent="0.25">
      <c r="A160" s="17" t="s">
        <v>138</v>
      </c>
      <c r="B160" s="184">
        <v>650</v>
      </c>
      <c r="C160" s="18" t="s">
        <v>47</v>
      </c>
      <c r="D160" s="18" t="s">
        <v>38</v>
      </c>
      <c r="E160" s="18" t="s">
        <v>205</v>
      </c>
      <c r="F160" s="18" t="s">
        <v>50</v>
      </c>
      <c r="G160" s="18" t="s">
        <v>38</v>
      </c>
      <c r="H160" s="18" t="s">
        <v>112</v>
      </c>
      <c r="I160" s="18" t="s">
        <v>40</v>
      </c>
      <c r="J160" s="68">
        <f t="shared" si="25"/>
        <v>393</v>
      </c>
      <c r="K160" s="68">
        <f t="shared" si="25"/>
        <v>0</v>
      </c>
      <c r="L160" s="96">
        <f t="shared" si="24"/>
        <v>0</v>
      </c>
      <c r="M160" s="96">
        <f t="shared" si="25"/>
        <v>393</v>
      </c>
      <c r="N160" s="187">
        <f t="shared" si="25"/>
        <v>0</v>
      </c>
    </row>
    <row r="161" spans="1:14" ht="38.25" x14ac:dyDescent="0.25">
      <c r="A161" s="17" t="s">
        <v>168</v>
      </c>
      <c r="B161" s="184">
        <v>650</v>
      </c>
      <c r="C161" s="18" t="s">
        <v>47</v>
      </c>
      <c r="D161" s="18" t="s">
        <v>38</v>
      </c>
      <c r="E161" s="18" t="s">
        <v>205</v>
      </c>
      <c r="F161" s="18" t="s">
        <v>50</v>
      </c>
      <c r="G161" s="18" t="s">
        <v>38</v>
      </c>
      <c r="H161" s="18" t="s">
        <v>122</v>
      </c>
      <c r="I161" s="18" t="s">
        <v>40</v>
      </c>
      <c r="J161" s="68">
        <f t="shared" si="25"/>
        <v>393</v>
      </c>
      <c r="K161" s="68">
        <f t="shared" si="25"/>
        <v>0</v>
      </c>
      <c r="L161" s="96">
        <f t="shared" si="24"/>
        <v>0</v>
      </c>
      <c r="M161" s="96">
        <f t="shared" si="25"/>
        <v>393</v>
      </c>
      <c r="N161" s="187">
        <f t="shared" si="25"/>
        <v>0</v>
      </c>
    </row>
    <row r="162" spans="1:14" ht="25.5" x14ac:dyDescent="0.25">
      <c r="A162" s="27" t="s">
        <v>147</v>
      </c>
      <c r="B162" s="184">
        <v>650</v>
      </c>
      <c r="C162" s="18" t="s">
        <v>47</v>
      </c>
      <c r="D162" s="18" t="s">
        <v>38</v>
      </c>
      <c r="E162" s="18" t="s">
        <v>205</v>
      </c>
      <c r="F162" s="18" t="s">
        <v>50</v>
      </c>
      <c r="G162" s="18" t="s">
        <v>38</v>
      </c>
      <c r="H162" s="18" t="s">
        <v>122</v>
      </c>
      <c r="I162" s="18" t="s">
        <v>51</v>
      </c>
      <c r="J162" s="68">
        <f>J163</f>
        <v>393</v>
      </c>
      <c r="K162" s="68">
        <f>K163</f>
        <v>0</v>
      </c>
      <c r="L162" s="96">
        <f t="shared" si="24"/>
        <v>0</v>
      </c>
      <c r="M162" s="96">
        <f>M163</f>
        <v>393</v>
      </c>
      <c r="N162" s="187">
        <f>N163</f>
        <v>0</v>
      </c>
    </row>
    <row r="163" spans="1:14" ht="38.25" x14ac:dyDescent="0.25">
      <c r="A163" s="14" t="s">
        <v>103</v>
      </c>
      <c r="B163" s="184">
        <v>650</v>
      </c>
      <c r="C163" s="18" t="s">
        <v>47</v>
      </c>
      <c r="D163" s="18" t="s">
        <v>38</v>
      </c>
      <c r="E163" s="18" t="s">
        <v>205</v>
      </c>
      <c r="F163" s="18" t="s">
        <v>50</v>
      </c>
      <c r="G163" s="18" t="s">
        <v>38</v>
      </c>
      <c r="H163" s="18" t="s">
        <v>122</v>
      </c>
      <c r="I163" s="18" t="s">
        <v>52</v>
      </c>
      <c r="J163" s="68">
        <v>393</v>
      </c>
      <c r="K163" s="68">
        <v>0</v>
      </c>
      <c r="L163" s="96">
        <f t="shared" si="24"/>
        <v>0</v>
      </c>
      <c r="M163" s="96">
        <v>393</v>
      </c>
      <c r="N163" s="187">
        <v>0</v>
      </c>
    </row>
    <row r="164" spans="1:14" ht="25.5" x14ac:dyDescent="0.25">
      <c r="A164" s="14" t="s">
        <v>169</v>
      </c>
      <c r="B164" s="184">
        <v>650</v>
      </c>
      <c r="C164" s="54" t="s">
        <v>47</v>
      </c>
      <c r="D164" s="54" t="s">
        <v>38</v>
      </c>
      <c r="E164" s="54" t="s">
        <v>205</v>
      </c>
      <c r="F164" s="47" t="s">
        <v>53</v>
      </c>
      <c r="G164" s="47" t="s">
        <v>39</v>
      </c>
      <c r="H164" s="47" t="s">
        <v>112</v>
      </c>
      <c r="I164" s="54" t="s">
        <v>40</v>
      </c>
      <c r="J164" s="68">
        <f t="shared" ref="J164:N166" si="26">J165</f>
        <v>983.6</v>
      </c>
      <c r="K164" s="68">
        <f t="shared" si="26"/>
        <v>0</v>
      </c>
      <c r="L164" s="96">
        <f t="shared" si="24"/>
        <v>-255</v>
      </c>
      <c r="M164" s="96">
        <f t="shared" si="26"/>
        <v>728.6</v>
      </c>
      <c r="N164" s="187">
        <f t="shared" si="26"/>
        <v>0</v>
      </c>
    </row>
    <row r="165" spans="1:14" ht="38.25" x14ac:dyDescent="0.25">
      <c r="A165" s="14" t="s">
        <v>208</v>
      </c>
      <c r="B165" s="184">
        <v>650</v>
      </c>
      <c r="C165" s="54" t="s">
        <v>47</v>
      </c>
      <c r="D165" s="54" t="s">
        <v>38</v>
      </c>
      <c r="E165" s="54" t="s">
        <v>205</v>
      </c>
      <c r="F165" s="47" t="s">
        <v>53</v>
      </c>
      <c r="G165" s="47" t="s">
        <v>38</v>
      </c>
      <c r="H165" s="47" t="s">
        <v>112</v>
      </c>
      <c r="I165" s="54" t="s">
        <v>40</v>
      </c>
      <c r="J165" s="68">
        <f t="shared" si="26"/>
        <v>983.6</v>
      </c>
      <c r="K165" s="68">
        <f t="shared" si="26"/>
        <v>0</v>
      </c>
      <c r="L165" s="96">
        <f t="shared" si="24"/>
        <v>-255</v>
      </c>
      <c r="M165" s="96">
        <f t="shared" si="26"/>
        <v>728.6</v>
      </c>
      <c r="N165" s="187">
        <f t="shared" si="26"/>
        <v>0</v>
      </c>
    </row>
    <row r="166" spans="1:14" ht="38.25" x14ac:dyDescent="0.25">
      <c r="A166" s="14" t="s">
        <v>168</v>
      </c>
      <c r="B166" s="184">
        <v>650</v>
      </c>
      <c r="C166" s="54" t="s">
        <v>47</v>
      </c>
      <c r="D166" s="54" t="s">
        <v>38</v>
      </c>
      <c r="E166" s="54" t="s">
        <v>205</v>
      </c>
      <c r="F166" s="47" t="s">
        <v>53</v>
      </c>
      <c r="G166" s="47" t="s">
        <v>38</v>
      </c>
      <c r="H166" s="47" t="s">
        <v>122</v>
      </c>
      <c r="I166" s="54" t="s">
        <v>40</v>
      </c>
      <c r="J166" s="68">
        <f t="shared" si="26"/>
        <v>983.6</v>
      </c>
      <c r="K166" s="68">
        <f t="shared" si="26"/>
        <v>0</v>
      </c>
      <c r="L166" s="96">
        <f t="shared" si="24"/>
        <v>-255</v>
      </c>
      <c r="M166" s="96">
        <f t="shared" si="26"/>
        <v>728.6</v>
      </c>
      <c r="N166" s="187">
        <f t="shared" si="26"/>
        <v>0</v>
      </c>
    </row>
    <row r="167" spans="1:14" ht="25.5" x14ac:dyDescent="0.25">
      <c r="A167" s="27" t="s">
        <v>147</v>
      </c>
      <c r="B167" s="184">
        <v>650</v>
      </c>
      <c r="C167" s="54" t="s">
        <v>47</v>
      </c>
      <c r="D167" s="54" t="s">
        <v>38</v>
      </c>
      <c r="E167" s="54" t="s">
        <v>205</v>
      </c>
      <c r="F167" s="47" t="s">
        <v>53</v>
      </c>
      <c r="G167" s="47" t="s">
        <v>38</v>
      </c>
      <c r="H167" s="47" t="s">
        <v>122</v>
      </c>
      <c r="I167" s="54" t="s">
        <v>51</v>
      </c>
      <c r="J167" s="68">
        <f>J168</f>
        <v>983.6</v>
      </c>
      <c r="K167" s="68">
        <f>K168</f>
        <v>0</v>
      </c>
      <c r="L167" s="96">
        <f t="shared" si="24"/>
        <v>-255</v>
      </c>
      <c r="M167" s="96">
        <f>M168</f>
        <v>728.6</v>
      </c>
      <c r="N167" s="187">
        <f>N168</f>
        <v>0</v>
      </c>
    </row>
    <row r="168" spans="1:14" ht="38.25" x14ac:dyDescent="0.25">
      <c r="A168" s="14" t="s">
        <v>103</v>
      </c>
      <c r="B168" s="184">
        <v>650</v>
      </c>
      <c r="C168" s="54" t="s">
        <v>47</v>
      </c>
      <c r="D168" s="54" t="s">
        <v>38</v>
      </c>
      <c r="E168" s="54" t="s">
        <v>205</v>
      </c>
      <c r="F168" s="47" t="s">
        <v>53</v>
      </c>
      <c r="G168" s="47" t="s">
        <v>38</v>
      </c>
      <c r="H168" s="47" t="s">
        <v>122</v>
      </c>
      <c r="I168" s="54" t="s">
        <v>52</v>
      </c>
      <c r="J168" s="68">
        <v>983.6</v>
      </c>
      <c r="K168" s="68">
        <v>0</v>
      </c>
      <c r="L168" s="96">
        <f t="shared" si="24"/>
        <v>-255</v>
      </c>
      <c r="M168" s="96">
        <f>983.6-255</f>
        <v>728.6</v>
      </c>
      <c r="N168" s="187">
        <v>0</v>
      </c>
    </row>
    <row r="169" spans="1:14" s="74" customFormat="1" x14ac:dyDescent="0.25">
      <c r="A169" s="87" t="s">
        <v>29</v>
      </c>
      <c r="B169" s="184">
        <v>650</v>
      </c>
      <c r="C169" s="24" t="s">
        <v>47</v>
      </c>
      <c r="D169" s="24" t="s">
        <v>41</v>
      </c>
      <c r="E169" s="24" t="s">
        <v>39</v>
      </c>
      <c r="F169" s="24" t="s">
        <v>42</v>
      </c>
      <c r="G169" s="24" t="s">
        <v>39</v>
      </c>
      <c r="H169" s="24" t="s">
        <v>112</v>
      </c>
      <c r="I169" s="24" t="s">
        <v>40</v>
      </c>
      <c r="J169" s="65">
        <f>J170</f>
        <v>11067.2</v>
      </c>
      <c r="K169" s="65">
        <f>K170</f>
        <v>0</v>
      </c>
      <c r="L169" s="98">
        <f t="shared" si="24"/>
        <v>4111</v>
      </c>
      <c r="M169" s="98">
        <f>M170</f>
        <v>15178.2</v>
      </c>
      <c r="N169" s="186">
        <f>N170</f>
        <v>0</v>
      </c>
    </row>
    <row r="170" spans="1:14" ht="51" x14ac:dyDescent="0.25">
      <c r="A170" s="6" t="s">
        <v>204</v>
      </c>
      <c r="B170" s="184">
        <v>650</v>
      </c>
      <c r="C170" s="19" t="s">
        <v>47</v>
      </c>
      <c r="D170" s="19" t="s">
        <v>41</v>
      </c>
      <c r="E170" s="19" t="s">
        <v>205</v>
      </c>
      <c r="F170" s="19" t="s">
        <v>42</v>
      </c>
      <c r="G170" s="19" t="s">
        <v>39</v>
      </c>
      <c r="H170" s="19" t="s">
        <v>112</v>
      </c>
      <c r="I170" s="19" t="s">
        <v>40</v>
      </c>
      <c r="J170" s="68">
        <f>J171+J185+J190</f>
        <v>11067.2</v>
      </c>
      <c r="K170" s="68">
        <f>K171+K185+K190</f>
        <v>0</v>
      </c>
      <c r="L170" s="96">
        <f t="shared" si="24"/>
        <v>4111</v>
      </c>
      <c r="M170" s="96">
        <f>M171+M185+M190</f>
        <v>15178.2</v>
      </c>
      <c r="N170" s="187">
        <f>N171+N185+N190</f>
        <v>0</v>
      </c>
    </row>
    <row r="171" spans="1:14" ht="25.5" x14ac:dyDescent="0.25">
      <c r="A171" s="6" t="s">
        <v>102</v>
      </c>
      <c r="B171" s="184">
        <v>650</v>
      </c>
      <c r="C171" s="19" t="s">
        <v>47</v>
      </c>
      <c r="D171" s="19" t="s">
        <v>41</v>
      </c>
      <c r="E171" s="19" t="s">
        <v>205</v>
      </c>
      <c r="F171" s="19" t="s">
        <v>44</v>
      </c>
      <c r="G171" s="19" t="s">
        <v>39</v>
      </c>
      <c r="H171" s="19" t="s">
        <v>112</v>
      </c>
      <c r="I171" s="19" t="s">
        <v>40</v>
      </c>
      <c r="J171" s="68">
        <f t="shared" ref="J171:N171" si="27">J172</f>
        <v>1395.1</v>
      </c>
      <c r="K171" s="68">
        <f t="shared" si="27"/>
        <v>0</v>
      </c>
      <c r="L171" s="96">
        <f t="shared" si="24"/>
        <v>4845.7000000000007</v>
      </c>
      <c r="M171" s="96">
        <f t="shared" si="27"/>
        <v>6240.8</v>
      </c>
      <c r="N171" s="187">
        <f t="shared" si="27"/>
        <v>0</v>
      </c>
    </row>
    <row r="172" spans="1:14" ht="38.25" x14ac:dyDescent="0.25">
      <c r="A172" s="6" t="s">
        <v>140</v>
      </c>
      <c r="B172" s="184">
        <v>650</v>
      </c>
      <c r="C172" s="19" t="s">
        <v>47</v>
      </c>
      <c r="D172" s="19" t="s">
        <v>41</v>
      </c>
      <c r="E172" s="19" t="s">
        <v>205</v>
      </c>
      <c r="F172" s="19" t="s">
        <v>44</v>
      </c>
      <c r="G172" s="19" t="s">
        <v>38</v>
      </c>
      <c r="H172" s="19" t="s">
        <v>112</v>
      </c>
      <c r="I172" s="19" t="s">
        <v>40</v>
      </c>
      <c r="J172" s="68">
        <f>J182</f>
        <v>1395.1</v>
      </c>
      <c r="K172" s="68">
        <f>K182</f>
        <v>0</v>
      </c>
      <c r="L172" s="96">
        <f t="shared" si="24"/>
        <v>4845.7000000000007</v>
      </c>
      <c r="M172" s="96">
        <f>M182+M173+M176+M180</f>
        <v>6240.8</v>
      </c>
      <c r="N172" s="187">
        <f>N182</f>
        <v>0</v>
      </c>
    </row>
    <row r="173" spans="1:14" ht="51" x14ac:dyDescent="0.25">
      <c r="A173" s="6" t="s">
        <v>354</v>
      </c>
      <c r="B173" s="184">
        <v>650</v>
      </c>
      <c r="C173" s="19" t="s">
        <v>47</v>
      </c>
      <c r="D173" s="19" t="s">
        <v>41</v>
      </c>
      <c r="E173" s="19" t="s">
        <v>205</v>
      </c>
      <c r="F173" s="19" t="s">
        <v>44</v>
      </c>
      <c r="G173" s="19" t="s">
        <v>38</v>
      </c>
      <c r="H173" s="47" t="s">
        <v>351</v>
      </c>
      <c r="I173" s="19" t="s">
        <v>40</v>
      </c>
      <c r="J173" s="68">
        <f>J174</f>
        <v>0</v>
      </c>
      <c r="K173" s="68">
        <f>K174</f>
        <v>0</v>
      </c>
      <c r="L173" s="96">
        <f t="shared" si="24"/>
        <v>1634</v>
      </c>
      <c r="M173" s="96">
        <f>M174</f>
        <v>1634</v>
      </c>
      <c r="N173" s="187">
        <f>N174</f>
        <v>0</v>
      </c>
    </row>
    <row r="174" spans="1:14" ht="25.5" x14ac:dyDescent="0.25">
      <c r="A174" s="6" t="s">
        <v>147</v>
      </c>
      <c r="B174" s="184">
        <v>650</v>
      </c>
      <c r="C174" s="19" t="s">
        <v>47</v>
      </c>
      <c r="D174" s="19" t="s">
        <v>41</v>
      </c>
      <c r="E174" s="19" t="s">
        <v>205</v>
      </c>
      <c r="F174" s="19" t="s">
        <v>44</v>
      </c>
      <c r="G174" s="19" t="s">
        <v>38</v>
      </c>
      <c r="H174" s="47" t="s">
        <v>351</v>
      </c>
      <c r="I174" s="19" t="s">
        <v>51</v>
      </c>
      <c r="J174" s="68">
        <f>J175</f>
        <v>0</v>
      </c>
      <c r="K174" s="68">
        <f>K175</f>
        <v>0</v>
      </c>
      <c r="L174" s="96">
        <f t="shared" si="24"/>
        <v>1634</v>
      </c>
      <c r="M174" s="96">
        <f>M175</f>
        <v>1634</v>
      </c>
      <c r="N174" s="187">
        <f>N175</f>
        <v>0</v>
      </c>
    </row>
    <row r="175" spans="1:14" ht="38.25" x14ac:dyDescent="0.25">
      <c r="A175" s="6" t="s">
        <v>103</v>
      </c>
      <c r="B175" s="184">
        <v>650</v>
      </c>
      <c r="C175" s="19" t="s">
        <v>47</v>
      </c>
      <c r="D175" s="19" t="s">
        <v>41</v>
      </c>
      <c r="E175" s="19" t="s">
        <v>205</v>
      </c>
      <c r="F175" s="19" t="s">
        <v>44</v>
      </c>
      <c r="G175" s="19" t="s">
        <v>38</v>
      </c>
      <c r="H175" s="47" t="s">
        <v>351</v>
      </c>
      <c r="I175" s="19" t="s">
        <v>52</v>
      </c>
      <c r="J175" s="68">
        <v>0</v>
      </c>
      <c r="K175" s="68">
        <v>0</v>
      </c>
      <c r="L175" s="96">
        <f t="shared" si="24"/>
        <v>1634</v>
      </c>
      <c r="M175" s="96">
        <v>1634</v>
      </c>
      <c r="N175" s="187">
        <v>0</v>
      </c>
    </row>
    <row r="176" spans="1:14" ht="51" x14ac:dyDescent="0.25">
      <c r="A176" s="6" t="s">
        <v>356</v>
      </c>
      <c r="B176" s="184">
        <v>650</v>
      </c>
      <c r="C176" s="19" t="s">
        <v>47</v>
      </c>
      <c r="D176" s="19" t="s">
        <v>41</v>
      </c>
      <c r="E176" s="19" t="s">
        <v>205</v>
      </c>
      <c r="F176" s="19" t="s">
        <v>44</v>
      </c>
      <c r="G176" s="19" t="s">
        <v>38</v>
      </c>
      <c r="H176" s="47" t="s">
        <v>352</v>
      </c>
      <c r="I176" s="19" t="s">
        <v>40</v>
      </c>
      <c r="J176" s="68">
        <f>J177</f>
        <v>0</v>
      </c>
      <c r="K176" s="68">
        <f>K177</f>
        <v>0</v>
      </c>
      <c r="L176" s="96">
        <f t="shared" si="24"/>
        <v>2451</v>
      </c>
      <c r="M176" s="96">
        <f>M177</f>
        <v>2451</v>
      </c>
      <c r="N176" s="187">
        <f>N177</f>
        <v>0</v>
      </c>
    </row>
    <row r="177" spans="1:14" ht="25.5" x14ac:dyDescent="0.25">
      <c r="A177" s="6" t="s">
        <v>147</v>
      </c>
      <c r="B177" s="184">
        <v>650</v>
      </c>
      <c r="C177" s="19" t="s">
        <v>47</v>
      </c>
      <c r="D177" s="19" t="s">
        <v>41</v>
      </c>
      <c r="E177" s="19" t="s">
        <v>205</v>
      </c>
      <c r="F177" s="19" t="s">
        <v>44</v>
      </c>
      <c r="G177" s="19" t="s">
        <v>38</v>
      </c>
      <c r="H177" s="47" t="s">
        <v>352</v>
      </c>
      <c r="I177" s="19" t="s">
        <v>51</v>
      </c>
      <c r="J177" s="68">
        <f>J178</f>
        <v>0</v>
      </c>
      <c r="K177" s="68">
        <f>K178</f>
        <v>0</v>
      </c>
      <c r="L177" s="96">
        <f t="shared" si="24"/>
        <v>2451</v>
      </c>
      <c r="M177" s="96">
        <f>M178</f>
        <v>2451</v>
      </c>
      <c r="N177" s="187">
        <f>N178</f>
        <v>0</v>
      </c>
    </row>
    <row r="178" spans="1:14" ht="38.25" x14ac:dyDescent="0.25">
      <c r="A178" s="6" t="s">
        <v>103</v>
      </c>
      <c r="B178" s="184">
        <v>650</v>
      </c>
      <c r="C178" s="19" t="s">
        <v>47</v>
      </c>
      <c r="D178" s="19" t="s">
        <v>41</v>
      </c>
      <c r="E178" s="19" t="s">
        <v>205</v>
      </c>
      <c r="F178" s="19" t="s">
        <v>44</v>
      </c>
      <c r="G178" s="19" t="s">
        <v>38</v>
      </c>
      <c r="H178" s="47" t="s">
        <v>352</v>
      </c>
      <c r="I178" s="19" t="s">
        <v>52</v>
      </c>
      <c r="J178" s="68">
        <v>0</v>
      </c>
      <c r="K178" s="68">
        <v>0</v>
      </c>
      <c r="L178" s="96">
        <f t="shared" si="24"/>
        <v>2451</v>
      </c>
      <c r="M178" s="96">
        <v>2451</v>
      </c>
      <c r="N178" s="187">
        <v>0</v>
      </c>
    </row>
    <row r="179" spans="1:14" ht="63.75" x14ac:dyDescent="0.25">
      <c r="A179" s="6" t="s">
        <v>355</v>
      </c>
      <c r="B179" s="184">
        <v>650</v>
      </c>
      <c r="C179" s="19" t="s">
        <v>47</v>
      </c>
      <c r="D179" s="19" t="s">
        <v>41</v>
      </c>
      <c r="E179" s="19" t="s">
        <v>205</v>
      </c>
      <c r="F179" s="19" t="s">
        <v>44</v>
      </c>
      <c r="G179" s="19" t="s">
        <v>38</v>
      </c>
      <c r="H179" s="47" t="s">
        <v>353</v>
      </c>
      <c r="I179" s="19" t="s">
        <v>40</v>
      </c>
      <c r="J179" s="68">
        <f>J180</f>
        <v>0</v>
      </c>
      <c r="K179" s="68">
        <f>K180</f>
        <v>0</v>
      </c>
      <c r="L179" s="96">
        <f t="shared" si="24"/>
        <v>272.3</v>
      </c>
      <c r="M179" s="96">
        <f>M180</f>
        <v>272.3</v>
      </c>
      <c r="N179" s="187">
        <f>N180</f>
        <v>0</v>
      </c>
    </row>
    <row r="180" spans="1:14" ht="25.5" x14ac:dyDescent="0.25">
      <c r="A180" s="6" t="s">
        <v>147</v>
      </c>
      <c r="B180" s="184">
        <v>650</v>
      </c>
      <c r="C180" s="19" t="s">
        <v>47</v>
      </c>
      <c r="D180" s="19" t="s">
        <v>41</v>
      </c>
      <c r="E180" s="19" t="s">
        <v>205</v>
      </c>
      <c r="F180" s="19" t="s">
        <v>44</v>
      </c>
      <c r="G180" s="19" t="s">
        <v>38</v>
      </c>
      <c r="H180" s="47" t="s">
        <v>353</v>
      </c>
      <c r="I180" s="19" t="s">
        <v>51</v>
      </c>
      <c r="J180" s="68">
        <f>J181</f>
        <v>0</v>
      </c>
      <c r="K180" s="68">
        <f>K181</f>
        <v>0</v>
      </c>
      <c r="L180" s="96">
        <f t="shared" si="24"/>
        <v>272.3</v>
      </c>
      <c r="M180" s="96">
        <f>M181</f>
        <v>272.3</v>
      </c>
      <c r="N180" s="187">
        <f>N181</f>
        <v>0</v>
      </c>
    </row>
    <row r="181" spans="1:14" ht="38.25" x14ac:dyDescent="0.25">
      <c r="A181" s="6" t="s">
        <v>103</v>
      </c>
      <c r="B181" s="184">
        <v>650</v>
      </c>
      <c r="C181" s="19" t="s">
        <v>47</v>
      </c>
      <c r="D181" s="19" t="s">
        <v>41</v>
      </c>
      <c r="E181" s="19" t="s">
        <v>205</v>
      </c>
      <c r="F181" s="19" t="s">
        <v>44</v>
      </c>
      <c r="G181" s="19" t="s">
        <v>38</v>
      </c>
      <c r="H181" s="47" t="s">
        <v>353</v>
      </c>
      <c r="I181" s="19" t="s">
        <v>52</v>
      </c>
      <c r="J181" s="68">
        <v>0</v>
      </c>
      <c r="K181" s="68">
        <v>0</v>
      </c>
      <c r="L181" s="96">
        <f t="shared" si="24"/>
        <v>272.3</v>
      </c>
      <c r="M181" s="96">
        <v>272.3</v>
      </c>
      <c r="N181" s="187">
        <v>0</v>
      </c>
    </row>
    <row r="182" spans="1:14" ht="38.25" x14ac:dyDescent="0.25">
      <c r="A182" s="14" t="s">
        <v>168</v>
      </c>
      <c r="B182" s="184">
        <v>650</v>
      </c>
      <c r="C182" s="19" t="s">
        <v>47</v>
      </c>
      <c r="D182" s="19" t="s">
        <v>41</v>
      </c>
      <c r="E182" s="19" t="s">
        <v>205</v>
      </c>
      <c r="F182" s="19" t="s">
        <v>44</v>
      </c>
      <c r="G182" s="19" t="s">
        <v>38</v>
      </c>
      <c r="H182" s="47" t="s">
        <v>122</v>
      </c>
      <c r="I182" s="19" t="s">
        <v>40</v>
      </c>
      <c r="J182" s="68">
        <f>J183</f>
        <v>1395.1</v>
      </c>
      <c r="K182" s="68">
        <f>K183</f>
        <v>0</v>
      </c>
      <c r="L182" s="96">
        <f t="shared" si="24"/>
        <v>488.40000000000009</v>
      </c>
      <c r="M182" s="96">
        <f>M183</f>
        <v>1883.5</v>
      </c>
      <c r="N182" s="187">
        <f>N183</f>
        <v>0</v>
      </c>
    </row>
    <row r="183" spans="1:14" ht="25.5" x14ac:dyDescent="0.25">
      <c r="A183" s="27" t="s">
        <v>147</v>
      </c>
      <c r="B183" s="184">
        <v>650</v>
      </c>
      <c r="C183" s="19" t="s">
        <v>47</v>
      </c>
      <c r="D183" s="19" t="s">
        <v>41</v>
      </c>
      <c r="E183" s="19" t="s">
        <v>205</v>
      </c>
      <c r="F183" s="19" t="s">
        <v>44</v>
      </c>
      <c r="G183" s="19" t="s">
        <v>38</v>
      </c>
      <c r="H183" s="47" t="s">
        <v>122</v>
      </c>
      <c r="I183" s="19" t="s">
        <v>51</v>
      </c>
      <c r="J183" s="68">
        <f>J184</f>
        <v>1395.1</v>
      </c>
      <c r="K183" s="68">
        <f>K184</f>
        <v>0</v>
      </c>
      <c r="L183" s="96">
        <f t="shared" si="24"/>
        <v>488.40000000000009</v>
      </c>
      <c r="M183" s="96">
        <f>M184</f>
        <v>1883.5</v>
      </c>
      <c r="N183" s="187">
        <f>N184</f>
        <v>0</v>
      </c>
    </row>
    <row r="184" spans="1:14" ht="38.25" x14ac:dyDescent="0.25">
      <c r="A184" s="14" t="s">
        <v>103</v>
      </c>
      <c r="B184" s="184">
        <v>650</v>
      </c>
      <c r="C184" s="19" t="s">
        <v>47</v>
      </c>
      <c r="D184" s="19" t="s">
        <v>41</v>
      </c>
      <c r="E184" s="19" t="s">
        <v>205</v>
      </c>
      <c r="F184" s="19" t="s">
        <v>44</v>
      </c>
      <c r="G184" s="19" t="s">
        <v>38</v>
      </c>
      <c r="H184" s="47" t="s">
        <v>122</v>
      </c>
      <c r="I184" s="19" t="s">
        <v>52</v>
      </c>
      <c r="J184" s="68">
        <v>1395.1</v>
      </c>
      <c r="K184" s="68">
        <v>0</v>
      </c>
      <c r="L184" s="96">
        <f t="shared" si="24"/>
        <v>488.40000000000009</v>
      </c>
      <c r="M184" s="96">
        <f>1395.1+488.4</f>
        <v>1883.5</v>
      </c>
      <c r="N184" s="187">
        <v>0</v>
      </c>
    </row>
    <row r="185" spans="1:14" ht="39" x14ac:dyDescent="0.25">
      <c r="A185" s="16" t="s">
        <v>28</v>
      </c>
      <c r="B185" s="184">
        <v>650</v>
      </c>
      <c r="C185" s="64" t="s">
        <v>47</v>
      </c>
      <c r="D185" s="64" t="s">
        <v>41</v>
      </c>
      <c r="E185" s="64" t="s">
        <v>205</v>
      </c>
      <c r="F185" s="64" t="s">
        <v>58</v>
      </c>
      <c r="G185" s="64" t="s">
        <v>39</v>
      </c>
      <c r="H185" s="64" t="s">
        <v>112</v>
      </c>
      <c r="I185" s="47" t="s">
        <v>40</v>
      </c>
      <c r="J185" s="68">
        <f t="shared" ref="J185:N186" si="28">J186</f>
        <v>9522.1</v>
      </c>
      <c r="K185" s="68">
        <f t="shared" si="28"/>
        <v>0</v>
      </c>
      <c r="L185" s="96">
        <f t="shared" si="24"/>
        <v>-760.70000000000073</v>
      </c>
      <c r="M185" s="96">
        <f t="shared" si="28"/>
        <v>8761.4</v>
      </c>
      <c r="N185" s="187">
        <f t="shared" si="28"/>
        <v>0</v>
      </c>
    </row>
    <row r="186" spans="1:14" ht="51.75" x14ac:dyDescent="0.25">
      <c r="A186" s="16" t="s">
        <v>167</v>
      </c>
      <c r="B186" s="184">
        <v>650</v>
      </c>
      <c r="C186" s="47" t="s">
        <v>47</v>
      </c>
      <c r="D186" s="47" t="s">
        <v>41</v>
      </c>
      <c r="E186" s="47" t="s">
        <v>205</v>
      </c>
      <c r="F186" s="47" t="s">
        <v>58</v>
      </c>
      <c r="G186" s="47" t="s">
        <v>38</v>
      </c>
      <c r="H186" s="47" t="s">
        <v>112</v>
      </c>
      <c r="I186" s="47" t="s">
        <v>40</v>
      </c>
      <c r="J186" s="68">
        <f t="shared" si="28"/>
        <v>9522.1</v>
      </c>
      <c r="K186" s="68">
        <f t="shared" si="28"/>
        <v>0</v>
      </c>
      <c r="L186" s="96">
        <f t="shared" si="24"/>
        <v>-760.70000000000073</v>
      </c>
      <c r="M186" s="96">
        <f t="shared" si="28"/>
        <v>8761.4</v>
      </c>
      <c r="N186" s="187">
        <f t="shared" si="28"/>
        <v>0</v>
      </c>
    </row>
    <row r="187" spans="1:14" x14ac:dyDescent="0.25">
      <c r="A187" s="16" t="s">
        <v>206</v>
      </c>
      <c r="B187" s="184">
        <v>650</v>
      </c>
      <c r="C187" s="47" t="s">
        <v>47</v>
      </c>
      <c r="D187" s="47" t="s">
        <v>41</v>
      </c>
      <c r="E187" s="47" t="s">
        <v>205</v>
      </c>
      <c r="F187" s="47" t="s">
        <v>58</v>
      </c>
      <c r="G187" s="47" t="s">
        <v>38</v>
      </c>
      <c r="H187" s="47" t="s">
        <v>207</v>
      </c>
      <c r="I187" s="47" t="s">
        <v>40</v>
      </c>
      <c r="J187" s="68">
        <f>J188</f>
        <v>9522.1</v>
      </c>
      <c r="K187" s="68">
        <f>K188</f>
        <v>0</v>
      </c>
      <c r="L187" s="96">
        <f t="shared" si="24"/>
        <v>-760.70000000000073</v>
      </c>
      <c r="M187" s="96">
        <f>M188</f>
        <v>8761.4</v>
      </c>
      <c r="N187" s="187">
        <f>N188</f>
        <v>0</v>
      </c>
    </row>
    <row r="188" spans="1:14" x14ac:dyDescent="0.25">
      <c r="A188" s="10" t="s">
        <v>13</v>
      </c>
      <c r="B188" s="184">
        <v>650</v>
      </c>
      <c r="C188" s="19" t="s">
        <v>47</v>
      </c>
      <c r="D188" s="19" t="s">
        <v>41</v>
      </c>
      <c r="E188" s="19" t="s">
        <v>205</v>
      </c>
      <c r="F188" s="47" t="s">
        <v>58</v>
      </c>
      <c r="G188" s="47" t="s">
        <v>38</v>
      </c>
      <c r="H188" s="47" t="s">
        <v>207</v>
      </c>
      <c r="I188" s="19" t="s">
        <v>56</v>
      </c>
      <c r="J188" s="68">
        <f>J189</f>
        <v>9522.1</v>
      </c>
      <c r="K188" s="68">
        <f>K189</f>
        <v>0</v>
      </c>
      <c r="L188" s="96">
        <f t="shared" si="24"/>
        <v>-760.70000000000073</v>
      </c>
      <c r="M188" s="96">
        <f>M189</f>
        <v>8761.4</v>
      </c>
      <c r="N188" s="187">
        <f>N189</f>
        <v>0</v>
      </c>
    </row>
    <row r="189" spans="1:14" ht="51.75" x14ac:dyDescent="0.25">
      <c r="A189" s="16" t="s">
        <v>153</v>
      </c>
      <c r="B189" s="184">
        <v>650</v>
      </c>
      <c r="C189" s="19" t="s">
        <v>47</v>
      </c>
      <c r="D189" s="19" t="s">
        <v>41</v>
      </c>
      <c r="E189" s="19" t="s">
        <v>205</v>
      </c>
      <c r="F189" s="47" t="s">
        <v>58</v>
      </c>
      <c r="G189" s="47" t="s">
        <v>38</v>
      </c>
      <c r="H189" s="47" t="s">
        <v>207</v>
      </c>
      <c r="I189" s="19" t="s">
        <v>139</v>
      </c>
      <c r="J189" s="68">
        <v>9522.1</v>
      </c>
      <c r="K189" s="68">
        <v>0</v>
      </c>
      <c r="L189" s="96">
        <f t="shared" si="24"/>
        <v>-760.70000000000073</v>
      </c>
      <c r="M189" s="96">
        <f>9522.1-760.7</f>
        <v>8761.4</v>
      </c>
      <c r="N189" s="187">
        <v>0</v>
      </c>
    </row>
    <row r="190" spans="1:14" ht="25.5" x14ac:dyDescent="0.25">
      <c r="A190" s="60" t="s">
        <v>169</v>
      </c>
      <c r="B190" s="184">
        <v>650</v>
      </c>
      <c r="C190" s="7" t="s">
        <v>47</v>
      </c>
      <c r="D190" s="7" t="s">
        <v>41</v>
      </c>
      <c r="E190" s="54" t="s">
        <v>205</v>
      </c>
      <c r="F190" s="47" t="s">
        <v>53</v>
      </c>
      <c r="G190" s="47" t="s">
        <v>39</v>
      </c>
      <c r="H190" s="47" t="s">
        <v>112</v>
      </c>
      <c r="I190" s="7" t="s">
        <v>40</v>
      </c>
      <c r="J190" s="68">
        <f t="shared" ref="J190:N192" si="29">J191</f>
        <v>150</v>
      </c>
      <c r="K190" s="68">
        <f t="shared" si="29"/>
        <v>0</v>
      </c>
      <c r="L190" s="96">
        <f t="shared" si="24"/>
        <v>26</v>
      </c>
      <c r="M190" s="96">
        <f t="shared" si="29"/>
        <v>176</v>
      </c>
      <c r="N190" s="187">
        <f t="shared" si="29"/>
        <v>0</v>
      </c>
    </row>
    <row r="191" spans="1:14" ht="38.25" x14ac:dyDescent="0.25">
      <c r="A191" s="60" t="s">
        <v>209</v>
      </c>
      <c r="B191" s="184">
        <v>650</v>
      </c>
      <c r="C191" s="7" t="s">
        <v>47</v>
      </c>
      <c r="D191" s="7" t="s">
        <v>41</v>
      </c>
      <c r="E191" s="54" t="s">
        <v>205</v>
      </c>
      <c r="F191" s="47" t="s">
        <v>53</v>
      </c>
      <c r="G191" s="47" t="s">
        <v>41</v>
      </c>
      <c r="H191" s="47" t="s">
        <v>112</v>
      </c>
      <c r="I191" s="7" t="s">
        <v>40</v>
      </c>
      <c r="J191" s="68">
        <f t="shared" si="29"/>
        <v>150</v>
      </c>
      <c r="K191" s="68">
        <f t="shared" si="29"/>
        <v>0</v>
      </c>
      <c r="L191" s="96">
        <f t="shared" si="24"/>
        <v>26</v>
      </c>
      <c r="M191" s="96">
        <f t="shared" si="29"/>
        <v>176</v>
      </c>
      <c r="N191" s="187">
        <f t="shared" si="29"/>
        <v>0</v>
      </c>
    </row>
    <row r="192" spans="1:14" ht="39" x14ac:dyDescent="0.25">
      <c r="A192" s="46" t="s">
        <v>168</v>
      </c>
      <c r="B192" s="184">
        <v>650</v>
      </c>
      <c r="C192" s="7" t="s">
        <v>47</v>
      </c>
      <c r="D192" s="7" t="s">
        <v>41</v>
      </c>
      <c r="E192" s="54" t="s">
        <v>205</v>
      </c>
      <c r="F192" s="47" t="s">
        <v>53</v>
      </c>
      <c r="G192" s="47" t="s">
        <v>41</v>
      </c>
      <c r="H192" s="47" t="s">
        <v>122</v>
      </c>
      <c r="I192" s="7" t="s">
        <v>40</v>
      </c>
      <c r="J192" s="68">
        <f t="shared" si="29"/>
        <v>150</v>
      </c>
      <c r="K192" s="68">
        <f t="shared" si="29"/>
        <v>0</v>
      </c>
      <c r="L192" s="96">
        <f t="shared" si="24"/>
        <v>26</v>
      </c>
      <c r="M192" s="96">
        <f t="shared" si="29"/>
        <v>176</v>
      </c>
      <c r="N192" s="187">
        <f t="shared" si="29"/>
        <v>0</v>
      </c>
    </row>
    <row r="193" spans="1:14" ht="25.5" x14ac:dyDescent="0.25">
      <c r="A193" s="27" t="s">
        <v>147</v>
      </c>
      <c r="B193" s="184">
        <v>650</v>
      </c>
      <c r="C193" s="47" t="s">
        <v>47</v>
      </c>
      <c r="D193" s="47" t="s">
        <v>41</v>
      </c>
      <c r="E193" s="47" t="s">
        <v>205</v>
      </c>
      <c r="F193" s="47" t="s">
        <v>53</v>
      </c>
      <c r="G193" s="47" t="s">
        <v>41</v>
      </c>
      <c r="H193" s="47" t="s">
        <v>122</v>
      </c>
      <c r="I193" s="19" t="s">
        <v>51</v>
      </c>
      <c r="J193" s="68">
        <f>J194</f>
        <v>150</v>
      </c>
      <c r="K193" s="68">
        <f>K194</f>
        <v>0</v>
      </c>
      <c r="L193" s="96">
        <f t="shared" si="24"/>
        <v>26</v>
      </c>
      <c r="M193" s="96">
        <f>M194</f>
        <v>176</v>
      </c>
      <c r="N193" s="187">
        <f>N194</f>
        <v>0</v>
      </c>
    </row>
    <row r="194" spans="1:14" ht="38.25" x14ac:dyDescent="0.25">
      <c r="A194" s="14" t="s">
        <v>103</v>
      </c>
      <c r="B194" s="184">
        <v>650</v>
      </c>
      <c r="C194" s="47" t="s">
        <v>47</v>
      </c>
      <c r="D194" s="47" t="s">
        <v>41</v>
      </c>
      <c r="E194" s="47" t="s">
        <v>205</v>
      </c>
      <c r="F194" s="47" t="s">
        <v>53</v>
      </c>
      <c r="G194" s="47" t="s">
        <v>41</v>
      </c>
      <c r="H194" s="47" t="s">
        <v>122</v>
      </c>
      <c r="I194" s="19" t="s">
        <v>52</v>
      </c>
      <c r="J194" s="68">
        <v>150</v>
      </c>
      <c r="K194" s="68">
        <v>0</v>
      </c>
      <c r="L194" s="96">
        <f t="shared" si="24"/>
        <v>26</v>
      </c>
      <c r="M194" s="96">
        <f>150+26</f>
        <v>176</v>
      </c>
      <c r="N194" s="187">
        <v>0</v>
      </c>
    </row>
    <row r="195" spans="1:14" s="74" customFormat="1" x14ac:dyDescent="0.25">
      <c r="A195" s="87" t="s">
        <v>30</v>
      </c>
      <c r="B195" s="184">
        <v>650</v>
      </c>
      <c r="C195" s="24" t="s">
        <v>47</v>
      </c>
      <c r="D195" s="24" t="s">
        <v>45</v>
      </c>
      <c r="E195" s="24" t="s">
        <v>39</v>
      </c>
      <c r="F195" s="24" t="s">
        <v>42</v>
      </c>
      <c r="G195" s="24" t="s">
        <v>39</v>
      </c>
      <c r="H195" s="24" t="s">
        <v>112</v>
      </c>
      <c r="I195" s="24" t="s">
        <v>40</v>
      </c>
      <c r="J195" s="65">
        <f>J196</f>
        <v>2331.1999999999998</v>
      </c>
      <c r="K195" s="65">
        <f>K196</f>
        <v>0</v>
      </c>
      <c r="L195" s="98">
        <f t="shared" si="24"/>
        <v>-26</v>
      </c>
      <c r="M195" s="98">
        <f>M196</f>
        <v>2305.1999999999998</v>
      </c>
      <c r="N195" s="186">
        <f>N196</f>
        <v>0</v>
      </c>
    </row>
    <row r="196" spans="1:14" ht="39" x14ac:dyDescent="0.25">
      <c r="A196" s="10" t="s">
        <v>212</v>
      </c>
      <c r="B196" s="184">
        <v>650</v>
      </c>
      <c r="C196" s="55" t="s">
        <v>47</v>
      </c>
      <c r="D196" s="55" t="s">
        <v>45</v>
      </c>
      <c r="E196" s="55" t="s">
        <v>181</v>
      </c>
      <c r="F196" s="55" t="s">
        <v>42</v>
      </c>
      <c r="G196" s="55" t="s">
        <v>39</v>
      </c>
      <c r="H196" s="55" t="s">
        <v>112</v>
      </c>
      <c r="I196" s="55" t="s">
        <v>40</v>
      </c>
      <c r="J196" s="67">
        <f>J197+J201</f>
        <v>2331.1999999999998</v>
      </c>
      <c r="K196" s="67">
        <f>K197+K201</f>
        <v>0</v>
      </c>
      <c r="L196" s="96">
        <f t="shared" si="24"/>
        <v>-26</v>
      </c>
      <c r="M196" s="96">
        <f>M197+M201</f>
        <v>2305.1999999999998</v>
      </c>
      <c r="N196" s="187">
        <f>N197+N201</f>
        <v>0</v>
      </c>
    </row>
    <row r="197" spans="1:14" ht="39" x14ac:dyDescent="0.25">
      <c r="A197" s="10" t="s">
        <v>182</v>
      </c>
      <c r="B197" s="184">
        <v>650</v>
      </c>
      <c r="C197" s="55" t="s">
        <v>47</v>
      </c>
      <c r="D197" s="55" t="s">
        <v>45</v>
      </c>
      <c r="E197" s="55" t="s">
        <v>181</v>
      </c>
      <c r="F197" s="55" t="s">
        <v>42</v>
      </c>
      <c r="G197" s="55" t="s">
        <v>38</v>
      </c>
      <c r="H197" s="55" t="s">
        <v>112</v>
      </c>
      <c r="I197" s="55" t="s">
        <v>40</v>
      </c>
      <c r="J197" s="67">
        <f t="shared" ref="J197:K199" si="30">J198</f>
        <v>800</v>
      </c>
      <c r="K197" s="67">
        <f t="shared" si="30"/>
        <v>0</v>
      </c>
      <c r="L197" s="96">
        <f t="shared" si="24"/>
        <v>-76</v>
      </c>
      <c r="M197" s="96">
        <f t="shared" ref="M197:N199" si="31">M198</f>
        <v>724</v>
      </c>
      <c r="N197" s="187">
        <f t="shared" si="31"/>
        <v>0</v>
      </c>
    </row>
    <row r="198" spans="1:14" ht="39" x14ac:dyDescent="0.25">
      <c r="A198" s="46" t="s">
        <v>168</v>
      </c>
      <c r="B198" s="184">
        <v>650</v>
      </c>
      <c r="C198" s="55" t="s">
        <v>47</v>
      </c>
      <c r="D198" s="55" t="s">
        <v>45</v>
      </c>
      <c r="E198" s="55" t="s">
        <v>181</v>
      </c>
      <c r="F198" s="55" t="s">
        <v>42</v>
      </c>
      <c r="G198" s="55" t="s">
        <v>38</v>
      </c>
      <c r="H198" s="55" t="s">
        <v>122</v>
      </c>
      <c r="I198" s="55" t="s">
        <v>40</v>
      </c>
      <c r="J198" s="67">
        <f t="shared" si="30"/>
        <v>800</v>
      </c>
      <c r="K198" s="67">
        <f t="shared" si="30"/>
        <v>0</v>
      </c>
      <c r="L198" s="96">
        <f t="shared" si="24"/>
        <v>-76</v>
      </c>
      <c r="M198" s="96">
        <f t="shared" si="31"/>
        <v>724</v>
      </c>
      <c r="N198" s="187">
        <f t="shared" si="31"/>
        <v>0</v>
      </c>
    </row>
    <row r="199" spans="1:14" ht="26.25" x14ac:dyDescent="0.25">
      <c r="A199" s="10" t="s">
        <v>147</v>
      </c>
      <c r="B199" s="184">
        <v>650</v>
      </c>
      <c r="C199" s="55" t="s">
        <v>47</v>
      </c>
      <c r="D199" s="55" t="s">
        <v>45</v>
      </c>
      <c r="E199" s="55" t="s">
        <v>181</v>
      </c>
      <c r="F199" s="55" t="s">
        <v>42</v>
      </c>
      <c r="G199" s="55" t="s">
        <v>38</v>
      </c>
      <c r="H199" s="55" t="s">
        <v>122</v>
      </c>
      <c r="I199" s="7" t="s">
        <v>51</v>
      </c>
      <c r="J199" s="67">
        <f t="shared" si="30"/>
        <v>800</v>
      </c>
      <c r="K199" s="67">
        <f t="shared" si="30"/>
        <v>0</v>
      </c>
      <c r="L199" s="96">
        <f t="shared" si="24"/>
        <v>-76</v>
      </c>
      <c r="M199" s="96">
        <f t="shared" si="31"/>
        <v>724</v>
      </c>
      <c r="N199" s="187">
        <f t="shared" si="31"/>
        <v>0</v>
      </c>
    </row>
    <row r="200" spans="1:14" ht="39" x14ac:dyDescent="0.25">
      <c r="A200" s="10" t="s">
        <v>103</v>
      </c>
      <c r="B200" s="184">
        <v>650</v>
      </c>
      <c r="C200" s="55" t="s">
        <v>47</v>
      </c>
      <c r="D200" s="55" t="s">
        <v>45</v>
      </c>
      <c r="E200" s="55" t="s">
        <v>181</v>
      </c>
      <c r="F200" s="55" t="s">
        <v>42</v>
      </c>
      <c r="G200" s="55" t="s">
        <v>38</v>
      </c>
      <c r="H200" s="55" t="s">
        <v>122</v>
      </c>
      <c r="I200" s="7" t="s">
        <v>52</v>
      </c>
      <c r="J200" s="67">
        <v>800</v>
      </c>
      <c r="K200" s="67">
        <v>0</v>
      </c>
      <c r="L200" s="96">
        <f t="shared" si="24"/>
        <v>-76</v>
      </c>
      <c r="M200" s="96">
        <f>800-76</f>
        <v>724</v>
      </c>
      <c r="N200" s="187">
        <v>0</v>
      </c>
    </row>
    <row r="201" spans="1:14" ht="39" x14ac:dyDescent="0.25">
      <c r="A201" s="10" t="s">
        <v>183</v>
      </c>
      <c r="B201" s="184">
        <v>650</v>
      </c>
      <c r="C201" s="55" t="s">
        <v>47</v>
      </c>
      <c r="D201" s="55" t="s">
        <v>45</v>
      </c>
      <c r="E201" s="55" t="s">
        <v>181</v>
      </c>
      <c r="F201" s="55" t="s">
        <v>42</v>
      </c>
      <c r="G201" s="55" t="s">
        <v>41</v>
      </c>
      <c r="H201" s="55" t="s">
        <v>112</v>
      </c>
      <c r="I201" s="55" t="s">
        <v>40</v>
      </c>
      <c r="J201" s="67">
        <f t="shared" ref="J201:N202" si="32">J202</f>
        <v>1531.2</v>
      </c>
      <c r="K201" s="67">
        <f t="shared" si="32"/>
        <v>0</v>
      </c>
      <c r="L201" s="96">
        <f t="shared" si="24"/>
        <v>50</v>
      </c>
      <c r="M201" s="96">
        <f t="shared" si="32"/>
        <v>1581.2</v>
      </c>
      <c r="N201" s="187">
        <f t="shared" si="32"/>
        <v>0</v>
      </c>
    </row>
    <row r="202" spans="1:14" ht="39" x14ac:dyDescent="0.25">
      <c r="A202" s="46" t="s">
        <v>168</v>
      </c>
      <c r="B202" s="184">
        <v>650</v>
      </c>
      <c r="C202" s="55" t="s">
        <v>47</v>
      </c>
      <c r="D202" s="55" t="s">
        <v>45</v>
      </c>
      <c r="E202" s="55" t="s">
        <v>181</v>
      </c>
      <c r="F202" s="55" t="s">
        <v>42</v>
      </c>
      <c r="G202" s="55" t="s">
        <v>41</v>
      </c>
      <c r="H202" s="55" t="s">
        <v>122</v>
      </c>
      <c r="I202" s="55" t="s">
        <v>40</v>
      </c>
      <c r="J202" s="67">
        <f t="shared" si="32"/>
        <v>1531.2</v>
      </c>
      <c r="K202" s="67">
        <f t="shared" si="32"/>
        <v>0</v>
      </c>
      <c r="L202" s="96">
        <f t="shared" si="24"/>
        <v>50</v>
      </c>
      <c r="M202" s="96">
        <f t="shared" si="32"/>
        <v>1581.2</v>
      </c>
      <c r="N202" s="187">
        <f t="shared" si="32"/>
        <v>0</v>
      </c>
    </row>
    <row r="203" spans="1:14" ht="26.25" x14ac:dyDescent="0.25">
      <c r="A203" s="10" t="s">
        <v>147</v>
      </c>
      <c r="B203" s="184">
        <v>650</v>
      </c>
      <c r="C203" s="55" t="s">
        <v>47</v>
      </c>
      <c r="D203" s="55" t="s">
        <v>45</v>
      </c>
      <c r="E203" s="55" t="s">
        <v>181</v>
      </c>
      <c r="F203" s="55" t="s">
        <v>42</v>
      </c>
      <c r="G203" s="55" t="s">
        <v>41</v>
      </c>
      <c r="H203" s="55" t="s">
        <v>122</v>
      </c>
      <c r="I203" s="55" t="s">
        <v>51</v>
      </c>
      <c r="J203" s="67">
        <f>J204</f>
        <v>1531.2</v>
      </c>
      <c r="K203" s="67">
        <f>K204</f>
        <v>0</v>
      </c>
      <c r="L203" s="96">
        <f t="shared" si="24"/>
        <v>50</v>
      </c>
      <c r="M203" s="96">
        <f>M204</f>
        <v>1581.2</v>
      </c>
      <c r="N203" s="187">
        <f>N204</f>
        <v>0</v>
      </c>
    </row>
    <row r="204" spans="1:14" ht="39" x14ac:dyDescent="0.25">
      <c r="A204" s="10" t="s">
        <v>103</v>
      </c>
      <c r="B204" s="184">
        <v>650</v>
      </c>
      <c r="C204" s="55" t="s">
        <v>47</v>
      </c>
      <c r="D204" s="55" t="s">
        <v>45</v>
      </c>
      <c r="E204" s="55" t="s">
        <v>181</v>
      </c>
      <c r="F204" s="55" t="s">
        <v>42</v>
      </c>
      <c r="G204" s="55" t="s">
        <v>41</v>
      </c>
      <c r="H204" s="55" t="s">
        <v>122</v>
      </c>
      <c r="I204" s="55" t="s">
        <v>52</v>
      </c>
      <c r="J204" s="67">
        <v>1531.2</v>
      </c>
      <c r="K204" s="67">
        <v>0</v>
      </c>
      <c r="L204" s="96">
        <f t="shared" si="24"/>
        <v>50</v>
      </c>
      <c r="M204" s="96">
        <f>1531.2+50</f>
        <v>1581.2</v>
      </c>
      <c r="N204" s="187">
        <v>0</v>
      </c>
    </row>
    <row r="205" spans="1:14" s="74" customFormat="1" x14ac:dyDescent="0.25">
      <c r="A205" s="56" t="s">
        <v>170</v>
      </c>
      <c r="B205" s="184">
        <v>650</v>
      </c>
      <c r="C205" s="58" t="s">
        <v>48</v>
      </c>
      <c r="D205" s="58" t="s">
        <v>39</v>
      </c>
      <c r="E205" s="58" t="s">
        <v>39</v>
      </c>
      <c r="F205" s="58" t="s">
        <v>42</v>
      </c>
      <c r="G205" s="58" t="s">
        <v>39</v>
      </c>
      <c r="H205" s="58" t="s">
        <v>112</v>
      </c>
      <c r="I205" s="58" t="s">
        <v>40</v>
      </c>
      <c r="J205" s="65">
        <f t="shared" ref="J205:N209" si="33">J206</f>
        <v>500</v>
      </c>
      <c r="K205" s="65">
        <f t="shared" si="33"/>
        <v>0</v>
      </c>
      <c r="L205" s="98">
        <f t="shared" si="24"/>
        <v>2032.1999999999998</v>
      </c>
      <c r="M205" s="98">
        <f t="shared" si="33"/>
        <v>2532.1999999999998</v>
      </c>
      <c r="N205" s="186">
        <f t="shared" si="33"/>
        <v>0</v>
      </c>
    </row>
    <row r="206" spans="1:14" s="74" customFormat="1" x14ac:dyDescent="0.25">
      <c r="A206" s="56" t="s">
        <v>171</v>
      </c>
      <c r="B206" s="184">
        <v>650</v>
      </c>
      <c r="C206" s="58" t="s">
        <v>48</v>
      </c>
      <c r="D206" s="58" t="s">
        <v>38</v>
      </c>
      <c r="E206" s="58" t="s">
        <v>39</v>
      </c>
      <c r="F206" s="58" t="s">
        <v>42</v>
      </c>
      <c r="G206" s="58" t="s">
        <v>39</v>
      </c>
      <c r="H206" s="58" t="s">
        <v>112</v>
      </c>
      <c r="I206" s="58" t="s">
        <v>40</v>
      </c>
      <c r="J206" s="65">
        <f t="shared" si="33"/>
        <v>500</v>
      </c>
      <c r="K206" s="65">
        <f t="shared" si="33"/>
        <v>0</v>
      </c>
      <c r="L206" s="98">
        <f t="shared" si="24"/>
        <v>2032.1999999999998</v>
      </c>
      <c r="M206" s="98">
        <f t="shared" si="33"/>
        <v>2532.1999999999998</v>
      </c>
      <c r="N206" s="186">
        <f t="shared" si="33"/>
        <v>0</v>
      </c>
    </row>
    <row r="207" spans="1:14" ht="26.25" x14ac:dyDescent="0.25">
      <c r="A207" s="10" t="s">
        <v>210</v>
      </c>
      <c r="B207" s="184">
        <v>650</v>
      </c>
      <c r="C207" s="55" t="s">
        <v>48</v>
      </c>
      <c r="D207" s="55" t="s">
        <v>38</v>
      </c>
      <c r="E207" s="55" t="s">
        <v>211</v>
      </c>
      <c r="F207" s="55" t="s">
        <v>42</v>
      </c>
      <c r="G207" s="55" t="s">
        <v>39</v>
      </c>
      <c r="H207" s="55" t="s">
        <v>112</v>
      </c>
      <c r="I207" s="55" t="s">
        <v>40</v>
      </c>
      <c r="J207" s="67">
        <f>J208</f>
        <v>500</v>
      </c>
      <c r="K207" s="67">
        <f>K208</f>
        <v>0</v>
      </c>
      <c r="L207" s="96">
        <f t="shared" si="24"/>
        <v>2032.1999999999998</v>
      </c>
      <c r="M207" s="96">
        <f>M208</f>
        <v>2532.1999999999998</v>
      </c>
      <c r="N207" s="187">
        <f>N208</f>
        <v>0</v>
      </c>
    </row>
    <row r="208" spans="1:14" ht="51.75" x14ac:dyDescent="0.25">
      <c r="A208" s="10" t="s">
        <v>172</v>
      </c>
      <c r="B208" s="184">
        <v>650</v>
      </c>
      <c r="C208" s="55" t="s">
        <v>48</v>
      </c>
      <c r="D208" s="55" t="s">
        <v>38</v>
      </c>
      <c r="E208" s="55" t="s">
        <v>211</v>
      </c>
      <c r="F208" s="55" t="s">
        <v>42</v>
      </c>
      <c r="G208" s="55" t="s">
        <v>38</v>
      </c>
      <c r="H208" s="55" t="s">
        <v>112</v>
      </c>
      <c r="I208" s="55" t="s">
        <v>40</v>
      </c>
      <c r="J208" s="67">
        <f t="shared" si="33"/>
        <v>500</v>
      </c>
      <c r="K208" s="67">
        <f t="shared" si="33"/>
        <v>0</v>
      </c>
      <c r="L208" s="96">
        <f t="shared" si="24"/>
        <v>2032.1999999999998</v>
      </c>
      <c r="M208" s="96">
        <f>M209+M214</f>
        <v>2532.1999999999998</v>
      </c>
      <c r="N208" s="187">
        <f t="shared" si="33"/>
        <v>0</v>
      </c>
    </row>
    <row r="209" spans="1:14" x14ac:dyDescent="0.25">
      <c r="A209" s="10" t="s">
        <v>173</v>
      </c>
      <c r="B209" s="184">
        <v>650</v>
      </c>
      <c r="C209" s="55" t="s">
        <v>48</v>
      </c>
      <c r="D209" s="55" t="s">
        <v>38</v>
      </c>
      <c r="E209" s="55" t="s">
        <v>211</v>
      </c>
      <c r="F209" s="55" t="s">
        <v>42</v>
      </c>
      <c r="G209" s="55" t="s">
        <v>38</v>
      </c>
      <c r="H209" s="55" t="s">
        <v>129</v>
      </c>
      <c r="I209" s="55" t="s">
        <v>40</v>
      </c>
      <c r="J209" s="67">
        <f t="shared" si="33"/>
        <v>500</v>
      </c>
      <c r="K209" s="67">
        <f t="shared" si="33"/>
        <v>0</v>
      </c>
      <c r="L209" s="96">
        <f t="shared" si="24"/>
        <v>350</v>
      </c>
      <c r="M209" s="96">
        <f>M210+M212</f>
        <v>850</v>
      </c>
      <c r="N209" s="187">
        <f t="shared" si="33"/>
        <v>0</v>
      </c>
    </row>
    <row r="210" spans="1:14" ht="26.25" x14ac:dyDescent="0.25">
      <c r="A210" s="10" t="s">
        <v>147</v>
      </c>
      <c r="B210" s="184">
        <v>650</v>
      </c>
      <c r="C210" s="55" t="s">
        <v>48</v>
      </c>
      <c r="D210" s="55" t="s">
        <v>38</v>
      </c>
      <c r="E210" s="55" t="s">
        <v>211</v>
      </c>
      <c r="F210" s="55" t="s">
        <v>42</v>
      </c>
      <c r="G210" s="55" t="s">
        <v>38</v>
      </c>
      <c r="H210" s="55" t="s">
        <v>129</v>
      </c>
      <c r="I210" s="55" t="s">
        <v>51</v>
      </c>
      <c r="J210" s="67">
        <f>J211</f>
        <v>500</v>
      </c>
      <c r="K210" s="67">
        <f>K211</f>
        <v>0</v>
      </c>
      <c r="L210" s="96">
        <f t="shared" si="24"/>
        <v>280</v>
      </c>
      <c r="M210" s="96">
        <f>M211</f>
        <v>780</v>
      </c>
      <c r="N210" s="187">
        <f>N211</f>
        <v>0</v>
      </c>
    </row>
    <row r="211" spans="1:14" ht="39" x14ac:dyDescent="0.25">
      <c r="A211" s="46" t="s">
        <v>103</v>
      </c>
      <c r="B211" s="184">
        <v>650</v>
      </c>
      <c r="C211" s="55" t="s">
        <v>48</v>
      </c>
      <c r="D211" s="55" t="s">
        <v>38</v>
      </c>
      <c r="E211" s="55" t="s">
        <v>211</v>
      </c>
      <c r="F211" s="55" t="s">
        <v>42</v>
      </c>
      <c r="G211" s="55" t="s">
        <v>38</v>
      </c>
      <c r="H211" s="55" t="s">
        <v>129</v>
      </c>
      <c r="I211" s="55" t="s">
        <v>52</v>
      </c>
      <c r="J211" s="67">
        <v>500</v>
      </c>
      <c r="K211" s="67">
        <v>0</v>
      </c>
      <c r="L211" s="96">
        <f t="shared" si="24"/>
        <v>280</v>
      </c>
      <c r="M211" s="96">
        <f>500+280</f>
        <v>780</v>
      </c>
      <c r="N211" s="187">
        <v>0</v>
      </c>
    </row>
    <row r="212" spans="1:14" x14ac:dyDescent="0.25">
      <c r="A212" s="46" t="s">
        <v>343</v>
      </c>
      <c r="B212" s="184">
        <v>650</v>
      </c>
      <c r="C212" s="55" t="s">
        <v>48</v>
      </c>
      <c r="D212" s="55" t="s">
        <v>38</v>
      </c>
      <c r="E212" s="55" t="s">
        <v>211</v>
      </c>
      <c r="F212" s="55" t="s">
        <v>42</v>
      </c>
      <c r="G212" s="55" t="s">
        <v>38</v>
      </c>
      <c r="H212" s="55" t="s">
        <v>129</v>
      </c>
      <c r="I212" s="55" t="s">
        <v>40</v>
      </c>
      <c r="J212" s="67">
        <f>J213</f>
        <v>0</v>
      </c>
      <c r="K212" s="67">
        <f>K213</f>
        <v>0</v>
      </c>
      <c r="L212" s="96">
        <f t="shared" si="24"/>
        <v>70</v>
      </c>
      <c r="M212" s="96">
        <f>M213</f>
        <v>70</v>
      </c>
      <c r="N212" s="187">
        <f>N213</f>
        <v>0</v>
      </c>
    </row>
    <row r="213" spans="1:14" x14ac:dyDescent="0.25">
      <c r="A213" s="46" t="s">
        <v>357</v>
      </c>
      <c r="B213" s="184">
        <v>650</v>
      </c>
      <c r="C213" s="55" t="s">
        <v>48</v>
      </c>
      <c r="D213" s="55" t="s">
        <v>38</v>
      </c>
      <c r="E213" s="55" t="s">
        <v>211</v>
      </c>
      <c r="F213" s="55" t="s">
        <v>42</v>
      </c>
      <c r="G213" s="55" t="s">
        <v>38</v>
      </c>
      <c r="H213" s="55" t="s">
        <v>129</v>
      </c>
      <c r="I213" s="55" t="s">
        <v>358</v>
      </c>
      <c r="J213" s="67">
        <v>0</v>
      </c>
      <c r="K213" s="67">
        <v>0</v>
      </c>
      <c r="L213" s="96">
        <f t="shared" si="24"/>
        <v>70</v>
      </c>
      <c r="M213" s="96">
        <v>70</v>
      </c>
      <c r="N213" s="187">
        <v>0</v>
      </c>
    </row>
    <row r="214" spans="1:14" ht="26.25" x14ac:dyDescent="0.25">
      <c r="A214" s="46" t="s">
        <v>360</v>
      </c>
      <c r="B214" s="184">
        <v>650</v>
      </c>
      <c r="C214" s="55" t="s">
        <v>48</v>
      </c>
      <c r="D214" s="55" t="s">
        <v>38</v>
      </c>
      <c r="E214" s="55" t="s">
        <v>211</v>
      </c>
      <c r="F214" s="55" t="s">
        <v>42</v>
      </c>
      <c r="G214" s="55" t="s">
        <v>38</v>
      </c>
      <c r="H214" s="55" t="s">
        <v>359</v>
      </c>
      <c r="I214" s="55" t="s">
        <v>40</v>
      </c>
      <c r="J214" s="67">
        <f>J215</f>
        <v>0</v>
      </c>
      <c r="K214" s="67">
        <f>K215</f>
        <v>0</v>
      </c>
      <c r="L214" s="96">
        <f t="shared" si="24"/>
        <v>1682.2</v>
      </c>
      <c r="M214" s="96">
        <f>M215</f>
        <v>1682.2</v>
      </c>
      <c r="N214" s="187">
        <f>N215</f>
        <v>0</v>
      </c>
    </row>
    <row r="215" spans="1:14" ht="26.25" x14ac:dyDescent="0.25">
      <c r="A215" s="46" t="s">
        <v>147</v>
      </c>
      <c r="B215" s="184">
        <v>650</v>
      </c>
      <c r="C215" s="55" t="s">
        <v>48</v>
      </c>
      <c r="D215" s="55" t="s">
        <v>38</v>
      </c>
      <c r="E215" s="55" t="s">
        <v>211</v>
      </c>
      <c r="F215" s="55" t="s">
        <v>42</v>
      </c>
      <c r="G215" s="55" t="s">
        <v>38</v>
      </c>
      <c r="H215" s="55" t="s">
        <v>359</v>
      </c>
      <c r="I215" s="55" t="s">
        <v>51</v>
      </c>
      <c r="J215" s="67">
        <f>J216</f>
        <v>0</v>
      </c>
      <c r="K215" s="67">
        <f>K216</f>
        <v>0</v>
      </c>
      <c r="L215" s="96">
        <f t="shared" si="24"/>
        <v>1682.2</v>
      </c>
      <c r="M215" s="96">
        <f>M216</f>
        <v>1682.2</v>
      </c>
      <c r="N215" s="187">
        <f>N216</f>
        <v>0</v>
      </c>
    </row>
    <row r="216" spans="1:14" ht="39" x14ac:dyDescent="0.25">
      <c r="A216" s="46" t="s">
        <v>103</v>
      </c>
      <c r="B216" s="184">
        <v>650</v>
      </c>
      <c r="C216" s="55" t="s">
        <v>48</v>
      </c>
      <c r="D216" s="55" t="s">
        <v>38</v>
      </c>
      <c r="E216" s="55" t="s">
        <v>211</v>
      </c>
      <c r="F216" s="55" t="s">
        <v>42</v>
      </c>
      <c r="G216" s="55" t="s">
        <v>38</v>
      </c>
      <c r="H216" s="55" t="s">
        <v>359</v>
      </c>
      <c r="I216" s="55" t="s">
        <v>52</v>
      </c>
      <c r="J216" s="67">
        <v>0</v>
      </c>
      <c r="K216" s="67">
        <v>0</v>
      </c>
      <c r="L216" s="96">
        <f t="shared" si="24"/>
        <v>1682.2</v>
      </c>
      <c r="M216" s="96">
        <v>1682.2</v>
      </c>
      <c r="N216" s="187">
        <v>0</v>
      </c>
    </row>
    <row r="217" spans="1:14" s="74" customFormat="1" x14ac:dyDescent="0.25">
      <c r="A217" s="23" t="s">
        <v>31</v>
      </c>
      <c r="B217" s="184">
        <v>650</v>
      </c>
      <c r="C217" s="24" t="s">
        <v>123</v>
      </c>
      <c r="D217" s="24" t="s">
        <v>39</v>
      </c>
      <c r="E217" s="24" t="s">
        <v>39</v>
      </c>
      <c r="F217" s="24" t="s">
        <v>42</v>
      </c>
      <c r="G217" s="24" t="s">
        <v>39</v>
      </c>
      <c r="H217" s="24" t="s">
        <v>112</v>
      </c>
      <c r="I217" s="24" t="s">
        <v>40</v>
      </c>
      <c r="J217" s="65">
        <f t="shared" ref="J217:K219" si="34">J218</f>
        <v>300</v>
      </c>
      <c r="K217" s="65">
        <f t="shared" si="34"/>
        <v>0</v>
      </c>
      <c r="L217" s="98">
        <f t="shared" si="24"/>
        <v>0</v>
      </c>
      <c r="M217" s="98">
        <f t="shared" ref="M217:N219" si="35">M218</f>
        <v>300</v>
      </c>
      <c r="N217" s="186">
        <f t="shared" si="35"/>
        <v>0</v>
      </c>
    </row>
    <row r="218" spans="1:14" s="74" customFormat="1" x14ac:dyDescent="0.25">
      <c r="A218" s="56" t="s">
        <v>32</v>
      </c>
      <c r="B218" s="184">
        <v>650</v>
      </c>
      <c r="C218" s="24" t="s">
        <v>123</v>
      </c>
      <c r="D218" s="24" t="s">
        <v>38</v>
      </c>
      <c r="E218" s="24" t="s">
        <v>39</v>
      </c>
      <c r="F218" s="24" t="s">
        <v>42</v>
      </c>
      <c r="G218" s="24" t="s">
        <v>39</v>
      </c>
      <c r="H218" s="24" t="s">
        <v>112</v>
      </c>
      <c r="I218" s="24" t="s">
        <v>40</v>
      </c>
      <c r="J218" s="65">
        <f t="shared" si="34"/>
        <v>300</v>
      </c>
      <c r="K218" s="65">
        <f t="shared" si="34"/>
        <v>0</v>
      </c>
      <c r="L218" s="98">
        <f t="shared" si="24"/>
        <v>0</v>
      </c>
      <c r="M218" s="98">
        <f t="shared" si="35"/>
        <v>300</v>
      </c>
      <c r="N218" s="186">
        <f t="shared" si="35"/>
        <v>0</v>
      </c>
    </row>
    <row r="219" spans="1:14" ht="39" x14ac:dyDescent="0.25">
      <c r="A219" s="28" t="s">
        <v>184</v>
      </c>
      <c r="B219" s="184">
        <v>650</v>
      </c>
      <c r="C219" s="7" t="s">
        <v>123</v>
      </c>
      <c r="D219" s="7" t="s">
        <v>38</v>
      </c>
      <c r="E219" s="7" t="s">
        <v>185</v>
      </c>
      <c r="F219" s="7" t="s">
        <v>42</v>
      </c>
      <c r="G219" s="7" t="s">
        <v>39</v>
      </c>
      <c r="H219" s="7" t="s">
        <v>112</v>
      </c>
      <c r="I219" s="7" t="s">
        <v>40</v>
      </c>
      <c r="J219" s="67">
        <f t="shared" si="34"/>
        <v>300</v>
      </c>
      <c r="K219" s="67">
        <f t="shared" si="34"/>
        <v>0</v>
      </c>
      <c r="L219" s="96">
        <f t="shared" si="24"/>
        <v>0</v>
      </c>
      <c r="M219" s="96">
        <f t="shared" si="35"/>
        <v>300</v>
      </c>
      <c r="N219" s="187">
        <f t="shared" si="35"/>
        <v>0</v>
      </c>
    </row>
    <row r="220" spans="1:14" ht="39" x14ac:dyDescent="0.25">
      <c r="A220" s="26" t="s">
        <v>160</v>
      </c>
      <c r="B220" s="184">
        <v>650</v>
      </c>
      <c r="C220" s="7" t="s">
        <v>123</v>
      </c>
      <c r="D220" s="7" t="s">
        <v>38</v>
      </c>
      <c r="E220" s="7" t="s">
        <v>185</v>
      </c>
      <c r="F220" s="7" t="s">
        <v>42</v>
      </c>
      <c r="G220" s="7" t="s">
        <v>45</v>
      </c>
      <c r="H220" s="7" t="s">
        <v>112</v>
      </c>
      <c r="I220" s="7" t="s">
        <v>40</v>
      </c>
      <c r="J220" s="67">
        <f t="shared" ref="J220:N221" si="36">J221</f>
        <v>300</v>
      </c>
      <c r="K220" s="67">
        <f t="shared" si="36"/>
        <v>0</v>
      </c>
      <c r="L220" s="96">
        <f t="shared" si="24"/>
        <v>0</v>
      </c>
      <c r="M220" s="96">
        <f t="shared" si="36"/>
        <v>300</v>
      </c>
      <c r="N220" s="187">
        <f t="shared" si="36"/>
        <v>0</v>
      </c>
    </row>
    <row r="221" spans="1:14" ht="26.25" x14ac:dyDescent="0.25">
      <c r="A221" s="10" t="s">
        <v>247</v>
      </c>
      <c r="B221" s="184">
        <v>650</v>
      </c>
      <c r="C221" s="7" t="s">
        <v>123</v>
      </c>
      <c r="D221" s="7" t="s">
        <v>38</v>
      </c>
      <c r="E221" s="7" t="s">
        <v>185</v>
      </c>
      <c r="F221" s="7" t="s">
        <v>42</v>
      </c>
      <c r="G221" s="7" t="s">
        <v>45</v>
      </c>
      <c r="H221" s="7" t="s">
        <v>246</v>
      </c>
      <c r="I221" s="7" t="s">
        <v>40</v>
      </c>
      <c r="J221" s="67">
        <f t="shared" si="36"/>
        <v>300</v>
      </c>
      <c r="K221" s="67">
        <f t="shared" si="36"/>
        <v>0</v>
      </c>
      <c r="L221" s="96">
        <f t="shared" si="24"/>
        <v>0</v>
      </c>
      <c r="M221" s="96">
        <f t="shared" si="36"/>
        <v>300</v>
      </c>
      <c r="N221" s="187">
        <f t="shared" si="36"/>
        <v>0</v>
      </c>
    </row>
    <row r="222" spans="1:14" ht="26.25" x14ac:dyDescent="0.25">
      <c r="A222" s="10" t="s">
        <v>33</v>
      </c>
      <c r="B222" s="184">
        <v>650</v>
      </c>
      <c r="C222" s="7" t="s">
        <v>123</v>
      </c>
      <c r="D222" s="7" t="s">
        <v>38</v>
      </c>
      <c r="E222" s="7" t="s">
        <v>185</v>
      </c>
      <c r="F222" s="7" t="s">
        <v>42</v>
      </c>
      <c r="G222" s="7" t="s">
        <v>45</v>
      </c>
      <c r="H222" s="7" t="s">
        <v>246</v>
      </c>
      <c r="I222" s="7" t="s">
        <v>149</v>
      </c>
      <c r="J222" s="67">
        <f>J223</f>
        <v>300</v>
      </c>
      <c r="K222" s="67">
        <f>K223</f>
        <v>0</v>
      </c>
      <c r="L222" s="96">
        <f t="shared" si="24"/>
        <v>0</v>
      </c>
      <c r="M222" s="96">
        <f>M223</f>
        <v>300</v>
      </c>
      <c r="N222" s="187">
        <f>N223</f>
        <v>0</v>
      </c>
    </row>
    <row r="223" spans="1:14" ht="26.25" x14ac:dyDescent="0.25">
      <c r="A223" s="10" t="s">
        <v>216</v>
      </c>
      <c r="B223" s="184">
        <v>650</v>
      </c>
      <c r="C223" s="7" t="s">
        <v>123</v>
      </c>
      <c r="D223" s="7" t="s">
        <v>38</v>
      </c>
      <c r="E223" s="7" t="s">
        <v>185</v>
      </c>
      <c r="F223" s="7" t="s">
        <v>42</v>
      </c>
      <c r="G223" s="7" t="s">
        <v>45</v>
      </c>
      <c r="H223" s="7" t="s">
        <v>246</v>
      </c>
      <c r="I223" s="7" t="s">
        <v>215</v>
      </c>
      <c r="J223" s="67">
        <v>300</v>
      </c>
      <c r="K223" s="67">
        <v>0</v>
      </c>
      <c r="L223" s="96">
        <f t="shared" si="24"/>
        <v>0</v>
      </c>
      <c r="M223" s="96">
        <v>300</v>
      </c>
      <c r="N223" s="187">
        <v>0</v>
      </c>
    </row>
    <row r="224" spans="1:14" s="74" customFormat="1" x14ac:dyDescent="0.25">
      <c r="A224" s="82" t="s">
        <v>35</v>
      </c>
      <c r="B224" s="82"/>
      <c r="C224" s="99"/>
      <c r="D224" s="99"/>
      <c r="E224" s="24"/>
      <c r="F224" s="24"/>
      <c r="G224" s="24"/>
      <c r="H224" s="24"/>
      <c r="I224" s="99"/>
      <c r="J224" s="65">
        <f>J10+J66+J72+J100+J156+J217+J205</f>
        <v>74381.799999999988</v>
      </c>
      <c r="K224" s="65">
        <f>K10+K66+K72+K100+K156+K217+K205</f>
        <v>655.7</v>
      </c>
      <c r="L224" s="98">
        <f t="shared" si="24"/>
        <v>7444.9000000000087</v>
      </c>
      <c r="M224" s="98">
        <f>M10+M66+M72+M100+M156+M217+M205</f>
        <v>81826.7</v>
      </c>
      <c r="N224" s="186">
        <f>N10+N66+N72+N100+N156+N217+N205</f>
        <v>728.30000000000007</v>
      </c>
    </row>
    <row r="226" spans="10:13" x14ac:dyDescent="0.25">
      <c r="J226" s="72"/>
      <c r="K226" s="72"/>
      <c r="L226" s="72"/>
      <c r="M226" s="72"/>
    </row>
  </sheetData>
  <mergeCells count="16">
    <mergeCell ref="A5:N5"/>
    <mergeCell ref="A4:N4"/>
    <mergeCell ref="K1:N1"/>
    <mergeCell ref="K2:N3"/>
    <mergeCell ref="J6:J7"/>
    <mergeCell ref="L6:L7"/>
    <mergeCell ref="M6:M7"/>
    <mergeCell ref="B6:B7"/>
    <mergeCell ref="K6:K7"/>
    <mergeCell ref="N6:N7"/>
    <mergeCell ref="A2:A3"/>
    <mergeCell ref="A6:A7"/>
    <mergeCell ref="C6:C7"/>
    <mergeCell ref="D6:D7"/>
    <mergeCell ref="E6:H6"/>
    <mergeCell ref="I6:I7"/>
  </mergeCell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1"/>
  <sheetViews>
    <sheetView zoomScaleNormal="100" workbookViewId="0">
      <selection activeCell="L1" sqref="L1:S1"/>
    </sheetView>
  </sheetViews>
  <sheetFormatPr defaultRowHeight="15" x14ac:dyDescent="0.25"/>
  <cols>
    <col min="1" max="1" width="39.5703125" style="132" customWidth="1"/>
    <col min="2" max="2" width="4.5703125" style="132" bestFit="1" customWidth="1"/>
    <col min="3" max="3" width="4.5703125" style="132" customWidth="1"/>
    <col min="4" max="4" width="4.85546875" style="132" customWidth="1"/>
    <col min="5" max="6" width="4.140625" style="132" customWidth="1"/>
    <col min="7" max="7" width="4.42578125" style="132" customWidth="1"/>
    <col min="8" max="8" width="6.7109375" style="132" customWidth="1"/>
    <col min="9" max="9" width="5.5703125" style="132" customWidth="1"/>
    <col min="10" max="11" width="8.28515625" style="132" customWidth="1"/>
    <col min="12" max="12" width="9.140625" style="132"/>
    <col min="13" max="16" width="13.42578125" style="132" customWidth="1"/>
    <col min="17" max="17" width="14.42578125" style="132" customWidth="1"/>
    <col min="18" max="18" width="12.85546875" style="132" customWidth="1"/>
    <col min="19" max="19" width="10.140625" style="132" bestFit="1" customWidth="1"/>
    <col min="20" max="16384" width="9.140625" style="132"/>
  </cols>
  <sheetData>
    <row r="1" spans="1:19" ht="45" customHeight="1" x14ac:dyDescent="0.25">
      <c r="L1" s="269" t="s">
        <v>396</v>
      </c>
      <c r="M1" s="269"/>
      <c r="N1" s="269"/>
      <c r="O1" s="269"/>
      <c r="P1" s="269"/>
      <c r="Q1" s="269"/>
      <c r="R1" s="269"/>
      <c r="S1" s="269"/>
    </row>
    <row r="2" spans="1:19" ht="17.25" customHeight="1" x14ac:dyDescent="0.25">
      <c r="A2" s="227"/>
      <c r="B2" s="131"/>
      <c r="C2" s="80" t="s">
        <v>36</v>
      </c>
      <c r="D2" s="133"/>
      <c r="F2" s="134"/>
      <c r="G2" s="134"/>
      <c r="H2" s="134"/>
      <c r="I2" s="134"/>
      <c r="J2" s="134"/>
      <c r="K2" s="134"/>
      <c r="L2" s="269" t="s">
        <v>367</v>
      </c>
      <c r="M2" s="269"/>
      <c r="N2" s="269"/>
      <c r="O2" s="269"/>
      <c r="P2" s="269"/>
      <c r="Q2" s="269"/>
      <c r="R2" s="269"/>
      <c r="S2" s="269"/>
    </row>
    <row r="3" spans="1:19" ht="33" customHeight="1" x14ac:dyDescent="0.25">
      <c r="A3" s="227"/>
      <c r="B3" s="131"/>
      <c r="C3" s="81"/>
      <c r="D3" s="133"/>
      <c r="E3" s="134"/>
      <c r="F3" s="134"/>
      <c r="G3" s="134"/>
      <c r="H3" s="134"/>
      <c r="I3" s="134"/>
      <c r="J3" s="134"/>
      <c r="K3" s="134"/>
      <c r="L3" s="269"/>
      <c r="M3" s="269"/>
      <c r="N3" s="269"/>
      <c r="O3" s="269"/>
      <c r="P3" s="269"/>
      <c r="Q3" s="269"/>
      <c r="R3" s="269"/>
      <c r="S3" s="269"/>
    </row>
    <row r="4" spans="1:19" ht="15.75" x14ac:dyDescent="0.25">
      <c r="A4" s="225" t="s">
        <v>268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</row>
    <row r="5" spans="1:19" ht="15.75" x14ac:dyDescent="0.25">
      <c r="A5" s="135"/>
      <c r="B5" s="135"/>
      <c r="C5" s="133"/>
      <c r="D5" s="133"/>
      <c r="E5" s="133"/>
      <c r="F5" s="133"/>
      <c r="G5" s="133"/>
      <c r="H5" s="133"/>
    </row>
    <row r="6" spans="1:19" x14ac:dyDescent="0.25">
      <c r="A6" s="226" t="s">
        <v>0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</row>
    <row r="7" spans="1:19" ht="21" customHeight="1" x14ac:dyDescent="0.25">
      <c r="A7" s="228" t="s">
        <v>2</v>
      </c>
      <c r="B7" s="264" t="s">
        <v>60</v>
      </c>
      <c r="C7" s="231" t="s">
        <v>3</v>
      </c>
      <c r="D7" s="231" t="s">
        <v>4</v>
      </c>
      <c r="E7" s="232" t="s">
        <v>5</v>
      </c>
      <c r="F7" s="232"/>
      <c r="G7" s="232"/>
      <c r="H7" s="232"/>
      <c r="I7" s="233" t="s">
        <v>6</v>
      </c>
      <c r="J7" s="229" t="s">
        <v>256</v>
      </c>
      <c r="K7" s="270" t="s">
        <v>62</v>
      </c>
      <c r="L7" s="222" t="s">
        <v>252</v>
      </c>
      <c r="M7" s="222" t="s">
        <v>269</v>
      </c>
      <c r="N7" s="235" t="s">
        <v>62</v>
      </c>
      <c r="O7" s="235" t="s">
        <v>257</v>
      </c>
      <c r="P7" s="235" t="s">
        <v>62</v>
      </c>
      <c r="Q7" s="222" t="s">
        <v>252</v>
      </c>
      <c r="R7" s="222" t="s">
        <v>270</v>
      </c>
      <c r="S7" s="222" t="s">
        <v>62</v>
      </c>
    </row>
    <row r="8" spans="1:19" ht="23.25" customHeight="1" x14ac:dyDescent="0.25">
      <c r="A8" s="228"/>
      <c r="B8" s="265"/>
      <c r="C8" s="231"/>
      <c r="D8" s="231"/>
      <c r="E8" s="129" t="s">
        <v>7</v>
      </c>
      <c r="F8" s="129" t="s">
        <v>8</v>
      </c>
      <c r="G8" s="129" t="s">
        <v>145</v>
      </c>
      <c r="H8" s="129" t="s">
        <v>9</v>
      </c>
      <c r="I8" s="234"/>
      <c r="J8" s="230"/>
      <c r="K8" s="271"/>
      <c r="L8" s="222"/>
      <c r="M8" s="222"/>
      <c r="N8" s="236"/>
      <c r="O8" s="236"/>
      <c r="P8" s="236"/>
      <c r="Q8" s="222"/>
      <c r="R8" s="222"/>
      <c r="S8" s="222"/>
    </row>
    <row r="9" spans="1:19" x14ac:dyDescent="0.25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H9" s="22">
        <v>8</v>
      </c>
      <c r="I9" s="22">
        <v>9</v>
      </c>
      <c r="J9" s="22">
        <v>10</v>
      </c>
      <c r="K9" s="22">
        <v>11</v>
      </c>
      <c r="L9" s="22">
        <v>12</v>
      </c>
      <c r="M9" s="22">
        <v>13</v>
      </c>
      <c r="N9" s="22">
        <v>14</v>
      </c>
      <c r="O9" s="22">
        <v>15</v>
      </c>
      <c r="P9" s="22">
        <v>16</v>
      </c>
      <c r="Q9" s="22">
        <v>17</v>
      </c>
      <c r="R9" s="22">
        <v>18</v>
      </c>
      <c r="S9" s="22">
        <v>19</v>
      </c>
    </row>
    <row r="10" spans="1:19" x14ac:dyDescent="0.25">
      <c r="A10" s="192" t="s">
        <v>151</v>
      </c>
      <c r="B10" s="192">
        <v>650</v>
      </c>
      <c r="C10" s="192">
        <v>0</v>
      </c>
      <c r="D10" s="192" t="s">
        <v>39</v>
      </c>
      <c r="E10" s="192" t="s">
        <v>39</v>
      </c>
      <c r="F10" s="192" t="s">
        <v>42</v>
      </c>
      <c r="G10" s="192" t="s">
        <v>39</v>
      </c>
      <c r="H10" s="192" t="s">
        <v>112</v>
      </c>
      <c r="I10" s="192" t="s">
        <v>40</v>
      </c>
      <c r="J10" s="78">
        <f>J11+J56+J62+J86+J125+J171+J178</f>
        <v>76501.100000000006</v>
      </c>
      <c r="K10" s="78">
        <f>K11+K56+K62+K86+K125+K171+K178</f>
        <v>683.5</v>
      </c>
      <c r="L10" s="78">
        <f t="shared" ref="L10" si="0">M10-J10</f>
        <v>20728.899999999994</v>
      </c>
      <c r="M10" s="78">
        <f>M11+M56+M62+M86+M125+M171+M178</f>
        <v>97230</v>
      </c>
      <c r="N10" s="193">
        <f>N11+N56+N62+N86+N125+N171+N178</f>
        <v>683.5</v>
      </c>
      <c r="O10" s="78">
        <f>O11+O56+O62+O86+O125+O171+O178</f>
        <v>72927.799999999988</v>
      </c>
      <c r="P10" s="78">
        <f>P11+P56+P62+P86+P125+P171+P178</f>
        <v>683.5</v>
      </c>
      <c r="Q10" s="148">
        <f>R10-O10</f>
        <v>2500</v>
      </c>
      <c r="R10" s="78">
        <f>R11+R56+R62+R86+R125+R171+R178</f>
        <v>75427.799999999988</v>
      </c>
      <c r="S10" s="195">
        <v>683.5</v>
      </c>
    </row>
    <row r="11" spans="1:19" s="136" customFormat="1" x14ac:dyDescent="0.25">
      <c r="A11" s="82" t="s">
        <v>10</v>
      </c>
      <c r="B11" s="82">
        <v>650</v>
      </c>
      <c r="C11" s="24" t="s">
        <v>38</v>
      </c>
      <c r="D11" s="24" t="s">
        <v>39</v>
      </c>
      <c r="E11" s="24" t="s">
        <v>39</v>
      </c>
      <c r="F11" s="24" t="s">
        <v>42</v>
      </c>
      <c r="G11" s="24" t="s">
        <v>39</v>
      </c>
      <c r="H11" s="24" t="s">
        <v>112</v>
      </c>
      <c r="I11" s="24" t="s">
        <v>40</v>
      </c>
      <c r="J11" s="65">
        <f>J12+J18+J28+J34</f>
        <v>42514.6</v>
      </c>
      <c r="K11" s="65">
        <f>K12+K18+K28+K34</f>
        <v>0</v>
      </c>
      <c r="L11" s="65">
        <f t="shared" ref="L11:L74" si="1">M11-J11</f>
        <v>0</v>
      </c>
      <c r="M11" s="78">
        <f>M12+M18+M28+M34</f>
        <v>42514.6</v>
      </c>
      <c r="N11" s="193">
        <f>N12+N18+N28+N34</f>
        <v>0</v>
      </c>
      <c r="O11" s="78">
        <f>O12+O18+O28+O34</f>
        <v>44493.799999999996</v>
      </c>
      <c r="P11" s="78">
        <f>P12+P18+P28+P34</f>
        <v>0</v>
      </c>
      <c r="Q11" s="65">
        <f>R11-O11</f>
        <v>0</v>
      </c>
      <c r="R11" s="78">
        <f>R12+R18+R28+R34</f>
        <v>44493.799999999996</v>
      </c>
      <c r="S11" s="195">
        <v>0</v>
      </c>
    </row>
    <row r="12" spans="1:19" s="136" customFormat="1" ht="40.5" x14ac:dyDescent="0.25">
      <c r="A12" s="85" t="s">
        <v>11</v>
      </c>
      <c r="B12" s="82">
        <v>650</v>
      </c>
      <c r="C12" s="24" t="s">
        <v>38</v>
      </c>
      <c r="D12" s="24" t="s">
        <v>41</v>
      </c>
      <c r="E12" s="24" t="s">
        <v>39</v>
      </c>
      <c r="F12" s="24" t="s">
        <v>42</v>
      </c>
      <c r="G12" s="24" t="s">
        <v>39</v>
      </c>
      <c r="H12" s="24" t="s">
        <v>112</v>
      </c>
      <c r="I12" s="24" t="s">
        <v>40</v>
      </c>
      <c r="J12" s="65">
        <f>J13</f>
        <v>2124.8000000000002</v>
      </c>
      <c r="K12" s="65">
        <f>K13</f>
        <v>0</v>
      </c>
      <c r="L12" s="65">
        <f t="shared" si="1"/>
        <v>0</v>
      </c>
      <c r="M12" s="78">
        <f t="shared" ref="M12:P13" si="2">M13</f>
        <v>2124.8000000000002</v>
      </c>
      <c r="N12" s="193">
        <f t="shared" si="2"/>
        <v>0</v>
      </c>
      <c r="O12" s="78">
        <f t="shared" si="2"/>
        <v>2124.8000000000002</v>
      </c>
      <c r="P12" s="78">
        <f t="shared" si="2"/>
        <v>0</v>
      </c>
      <c r="Q12" s="65">
        <f t="shared" ref="Q12:Q75" si="3">R12-O12</f>
        <v>0</v>
      </c>
      <c r="R12" s="78">
        <f>R13</f>
        <v>2124.8000000000002</v>
      </c>
      <c r="S12" s="195">
        <v>0</v>
      </c>
    </row>
    <row r="13" spans="1:19" ht="51.75" x14ac:dyDescent="0.25">
      <c r="A13" s="16" t="s">
        <v>184</v>
      </c>
      <c r="B13" s="83">
        <v>650</v>
      </c>
      <c r="C13" s="7" t="s">
        <v>38</v>
      </c>
      <c r="D13" s="7" t="s">
        <v>41</v>
      </c>
      <c r="E13" s="7" t="s">
        <v>185</v>
      </c>
      <c r="F13" s="7" t="s">
        <v>42</v>
      </c>
      <c r="G13" s="7" t="s">
        <v>39</v>
      </c>
      <c r="H13" s="7" t="s">
        <v>112</v>
      </c>
      <c r="I13" s="7" t="s">
        <v>40</v>
      </c>
      <c r="J13" s="67">
        <f>J14</f>
        <v>2124.8000000000002</v>
      </c>
      <c r="K13" s="67">
        <f>K14</f>
        <v>0</v>
      </c>
      <c r="L13" s="67">
        <f t="shared" si="1"/>
        <v>0</v>
      </c>
      <c r="M13" s="22">
        <f t="shared" si="2"/>
        <v>2124.8000000000002</v>
      </c>
      <c r="N13" s="194">
        <f t="shared" si="2"/>
        <v>0</v>
      </c>
      <c r="O13" s="22">
        <f t="shared" si="2"/>
        <v>2124.8000000000002</v>
      </c>
      <c r="P13" s="22">
        <f t="shared" si="2"/>
        <v>0</v>
      </c>
      <c r="Q13" s="67">
        <f t="shared" si="3"/>
        <v>0</v>
      </c>
      <c r="R13" s="22">
        <f>R14</f>
        <v>2124.8000000000002</v>
      </c>
      <c r="S13" s="196">
        <v>0</v>
      </c>
    </row>
    <row r="14" spans="1:19" ht="39" x14ac:dyDescent="0.25">
      <c r="A14" s="16" t="s">
        <v>156</v>
      </c>
      <c r="B14" s="83">
        <v>650</v>
      </c>
      <c r="C14" s="7" t="s">
        <v>38</v>
      </c>
      <c r="D14" s="7" t="s">
        <v>41</v>
      </c>
      <c r="E14" s="7" t="s">
        <v>185</v>
      </c>
      <c r="F14" s="7" t="s">
        <v>42</v>
      </c>
      <c r="G14" s="7" t="s">
        <v>43</v>
      </c>
      <c r="H14" s="7" t="s">
        <v>112</v>
      </c>
      <c r="I14" s="7" t="s">
        <v>40</v>
      </c>
      <c r="J14" s="67">
        <f t="shared" ref="J14:R14" si="4">J15</f>
        <v>2124.8000000000002</v>
      </c>
      <c r="K14" s="67">
        <f t="shared" si="4"/>
        <v>0</v>
      </c>
      <c r="L14" s="67">
        <f t="shared" si="1"/>
        <v>0</v>
      </c>
      <c r="M14" s="22">
        <f t="shared" si="4"/>
        <v>2124.8000000000002</v>
      </c>
      <c r="N14" s="194">
        <f t="shared" si="4"/>
        <v>0</v>
      </c>
      <c r="O14" s="22">
        <f t="shared" si="4"/>
        <v>2124.8000000000002</v>
      </c>
      <c r="P14" s="22">
        <f t="shared" si="4"/>
        <v>0</v>
      </c>
      <c r="Q14" s="67">
        <f t="shared" si="3"/>
        <v>0</v>
      </c>
      <c r="R14" s="22">
        <f t="shared" si="4"/>
        <v>2124.8000000000002</v>
      </c>
      <c r="S14" s="196">
        <v>0</v>
      </c>
    </row>
    <row r="15" spans="1:19" ht="25.5" x14ac:dyDescent="0.25">
      <c r="A15" s="27" t="s">
        <v>220</v>
      </c>
      <c r="B15" s="83">
        <v>650</v>
      </c>
      <c r="C15" s="7" t="s">
        <v>38</v>
      </c>
      <c r="D15" s="7" t="s">
        <v>41</v>
      </c>
      <c r="E15" s="7" t="s">
        <v>185</v>
      </c>
      <c r="F15" s="7" t="s">
        <v>42</v>
      </c>
      <c r="G15" s="7" t="s">
        <v>43</v>
      </c>
      <c r="H15" s="7" t="s">
        <v>113</v>
      </c>
      <c r="I15" s="7" t="s">
        <v>40</v>
      </c>
      <c r="J15" s="67">
        <f>J16</f>
        <v>2124.8000000000002</v>
      </c>
      <c r="K15" s="67">
        <f>K16</f>
        <v>0</v>
      </c>
      <c r="L15" s="67">
        <f t="shared" si="1"/>
        <v>0</v>
      </c>
      <c r="M15" s="22">
        <f t="shared" ref="M15:P16" si="5">M16</f>
        <v>2124.8000000000002</v>
      </c>
      <c r="N15" s="194">
        <f t="shared" si="5"/>
        <v>0</v>
      </c>
      <c r="O15" s="22">
        <f t="shared" si="5"/>
        <v>2124.8000000000002</v>
      </c>
      <c r="P15" s="22">
        <f t="shared" si="5"/>
        <v>0</v>
      </c>
      <c r="Q15" s="67">
        <f t="shared" si="3"/>
        <v>0</v>
      </c>
      <c r="R15" s="22">
        <f>R16</f>
        <v>2124.8000000000002</v>
      </c>
      <c r="S15" s="196">
        <v>0</v>
      </c>
    </row>
    <row r="16" spans="1:19" ht="76.5" x14ac:dyDescent="0.25">
      <c r="A16" s="27" t="s">
        <v>146</v>
      </c>
      <c r="B16" s="83">
        <v>650</v>
      </c>
      <c r="C16" s="7" t="s">
        <v>38</v>
      </c>
      <c r="D16" s="7" t="s">
        <v>41</v>
      </c>
      <c r="E16" s="7" t="s">
        <v>185</v>
      </c>
      <c r="F16" s="7" t="s">
        <v>42</v>
      </c>
      <c r="G16" s="7" t="s">
        <v>43</v>
      </c>
      <c r="H16" s="7" t="s">
        <v>113</v>
      </c>
      <c r="I16" s="7" t="s">
        <v>104</v>
      </c>
      <c r="J16" s="67">
        <f>J17</f>
        <v>2124.8000000000002</v>
      </c>
      <c r="K16" s="67">
        <f>K17</f>
        <v>0</v>
      </c>
      <c r="L16" s="67">
        <f t="shared" si="1"/>
        <v>0</v>
      </c>
      <c r="M16" s="22">
        <f t="shared" si="5"/>
        <v>2124.8000000000002</v>
      </c>
      <c r="N16" s="194">
        <f t="shared" si="5"/>
        <v>0</v>
      </c>
      <c r="O16" s="22">
        <f t="shared" si="5"/>
        <v>2124.8000000000002</v>
      </c>
      <c r="P16" s="22">
        <f t="shared" si="5"/>
        <v>0</v>
      </c>
      <c r="Q16" s="67">
        <f t="shared" si="3"/>
        <v>0</v>
      </c>
      <c r="R16" s="22">
        <f>R17</f>
        <v>2124.8000000000002</v>
      </c>
      <c r="S16" s="196">
        <v>0</v>
      </c>
    </row>
    <row r="17" spans="1:19" ht="25.5" x14ac:dyDescent="0.25">
      <c r="A17" s="27" t="s">
        <v>114</v>
      </c>
      <c r="B17" s="83">
        <v>650</v>
      </c>
      <c r="C17" s="7" t="s">
        <v>38</v>
      </c>
      <c r="D17" s="7" t="s">
        <v>41</v>
      </c>
      <c r="E17" s="7" t="s">
        <v>185</v>
      </c>
      <c r="F17" s="7" t="s">
        <v>42</v>
      </c>
      <c r="G17" s="7" t="s">
        <v>43</v>
      </c>
      <c r="H17" s="7" t="s">
        <v>113</v>
      </c>
      <c r="I17" s="7" t="s">
        <v>115</v>
      </c>
      <c r="J17" s="67">
        <v>2124.8000000000002</v>
      </c>
      <c r="K17" s="67">
        <v>0</v>
      </c>
      <c r="L17" s="67">
        <f t="shared" si="1"/>
        <v>0</v>
      </c>
      <c r="M17" s="22">
        <v>2124.8000000000002</v>
      </c>
      <c r="N17" s="194">
        <v>0</v>
      </c>
      <c r="O17" s="22">
        <v>2124.8000000000002</v>
      </c>
      <c r="P17" s="22">
        <v>0</v>
      </c>
      <c r="Q17" s="67">
        <f t="shared" si="3"/>
        <v>0</v>
      </c>
      <c r="R17" s="22">
        <v>2124.8000000000002</v>
      </c>
      <c r="S17" s="196">
        <v>0</v>
      </c>
    </row>
    <row r="18" spans="1:19" s="136" customFormat="1" ht="67.5" x14ac:dyDescent="0.25">
      <c r="A18" s="95" t="s">
        <v>12</v>
      </c>
      <c r="B18" s="83">
        <v>650</v>
      </c>
      <c r="C18" s="24" t="s">
        <v>38</v>
      </c>
      <c r="D18" s="24" t="s">
        <v>43</v>
      </c>
      <c r="E18" s="24" t="s">
        <v>39</v>
      </c>
      <c r="F18" s="24" t="s">
        <v>42</v>
      </c>
      <c r="G18" s="24" t="s">
        <v>39</v>
      </c>
      <c r="H18" s="24" t="s">
        <v>112</v>
      </c>
      <c r="I18" s="24" t="s">
        <v>40</v>
      </c>
      <c r="J18" s="65">
        <f t="shared" ref="J18:R20" si="6">J19</f>
        <v>21566.6</v>
      </c>
      <c r="K18" s="65">
        <f t="shared" si="6"/>
        <v>0</v>
      </c>
      <c r="L18" s="65">
        <f t="shared" si="1"/>
        <v>0</v>
      </c>
      <c r="M18" s="78">
        <f t="shared" si="6"/>
        <v>21566.6</v>
      </c>
      <c r="N18" s="193">
        <f t="shared" si="6"/>
        <v>0</v>
      </c>
      <c r="O18" s="78">
        <f t="shared" si="6"/>
        <v>21566.6</v>
      </c>
      <c r="P18" s="78">
        <f t="shared" si="6"/>
        <v>0</v>
      </c>
      <c r="Q18" s="65">
        <f t="shared" si="3"/>
        <v>0</v>
      </c>
      <c r="R18" s="78">
        <f t="shared" si="6"/>
        <v>21566.6</v>
      </c>
      <c r="S18" s="195">
        <v>0</v>
      </c>
    </row>
    <row r="19" spans="1:19" ht="51.75" x14ac:dyDescent="0.25">
      <c r="A19" s="16" t="s">
        <v>184</v>
      </c>
      <c r="B19" s="83">
        <v>650</v>
      </c>
      <c r="C19" s="7" t="s">
        <v>38</v>
      </c>
      <c r="D19" s="7" t="s">
        <v>43</v>
      </c>
      <c r="E19" s="7" t="s">
        <v>185</v>
      </c>
      <c r="F19" s="7" t="s">
        <v>42</v>
      </c>
      <c r="G19" s="7" t="s">
        <v>39</v>
      </c>
      <c r="H19" s="7" t="s">
        <v>112</v>
      </c>
      <c r="I19" s="7" t="s">
        <v>40</v>
      </c>
      <c r="J19" s="67">
        <f t="shared" si="6"/>
        <v>21566.6</v>
      </c>
      <c r="K19" s="67">
        <f t="shared" si="6"/>
        <v>0</v>
      </c>
      <c r="L19" s="67">
        <f t="shared" si="1"/>
        <v>0</v>
      </c>
      <c r="M19" s="22">
        <f t="shared" si="6"/>
        <v>21566.6</v>
      </c>
      <c r="N19" s="194">
        <f t="shared" si="6"/>
        <v>0</v>
      </c>
      <c r="O19" s="22">
        <f t="shared" si="6"/>
        <v>21566.6</v>
      </c>
      <c r="P19" s="22">
        <f t="shared" si="6"/>
        <v>0</v>
      </c>
      <c r="Q19" s="67">
        <f t="shared" si="3"/>
        <v>0</v>
      </c>
      <c r="R19" s="22">
        <f t="shared" si="6"/>
        <v>21566.6</v>
      </c>
      <c r="S19" s="196">
        <v>0</v>
      </c>
    </row>
    <row r="20" spans="1:19" ht="51.75" x14ac:dyDescent="0.25">
      <c r="A20" s="16" t="s">
        <v>157</v>
      </c>
      <c r="B20" s="83">
        <v>650</v>
      </c>
      <c r="C20" s="7" t="s">
        <v>38</v>
      </c>
      <c r="D20" s="7" t="s">
        <v>43</v>
      </c>
      <c r="E20" s="7" t="s">
        <v>185</v>
      </c>
      <c r="F20" s="7" t="s">
        <v>42</v>
      </c>
      <c r="G20" s="7" t="s">
        <v>38</v>
      </c>
      <c r="H20" s="7" t="s">
        <v>112</v>
      </c>
      <c r="I20" s="7" t="s">
        <v>40</v>
      </c>
      <c r="J20" s="67">
        <f t="shared" si="6"/>
        <v>21566.6</v>
      </c>
      <c r="K20" s="67">
        <f t="shared" si="6"/>
        <v>0</v>
      </c>
      <c r="L20" s="67">
        <f t="shared" si="1"/>
        <v>0</v>
      </c>
      <c r="M20" s="22">
        <f t="shared" si="6"/>
        <v>21566.6</v>
      </c>
      <c r="N20" s="194">
        <f t="shared" si="6"/>
        <v>0</v>
      </c>
      <c r="O20" s="22">
        <f t="shared" si="6"/>
        <v>21566.6</v>
      </c>
      <c r="P20" s="22">
        <f t="shared" si="6"/>
        <v>0</v>
      </c>
      <c r="Q20" s="67">
        <f t="shared" si="3"/>
        <v>0</v>
      </c>
      <c r="R20" s="22">
        <f t="shared" si="6"/>
        <v>21566.6</v>
      </c>
      <c r="S20" s="196">
        <v>0</v>
      </c>
    </row>
    <row r="21" spans="1:19" ht="26.25" x14ac:dyDescent="0.25">
      <c r="A21" s="59" t="s">
        <v>116</v>
      </c>
      <c r="B21" s="83">
        <v>650</v>
      </c>
      <c r="C21" s="7" t="s">
        <v>38</v>
      </c>
      <c r="D21" s="7" t="s">
        <v>43</v>
      </c>
      <c r="E21" s="7" t="s">
        <v>185</v>
      </c>
      <c r="F21" s="7" t="s">
        <v>42</v>
      </c>
      <c r="G21" s="7" t="s">
        <v>38</v>
      </c>
      <c r="H21" s="7" t="s">
        <v>117</v>
      </c>
      <c r="I21" s="7" t="s">
        <v>40</v>
      </c>
      <c r="J21" s="67">
        <f>J22+J24+J26</f>
        <v>21566.6</v>
      </c>
      <c r="K21" s="67">
        <f>K22+K24+K26</f>
        <v>0</v>
      </c>
      <c r="L21" s="67">
        <f t="shared" si="1"/>
        <v>0</v>
      </c>
      <c r="M21" s="22">
        <f>M22+M24+M26</f>
        <v>21566.6</v>
      </c>
      <c r="N21" s="194">
        <f>N22+N24+N26</f>
        <v>0</v>
      </c>
      <c r="O21" s="22">
        <f>O22+O24+O26</f>
        <v>21566.6</v>
      </c>
      <c r="P21" s="22">
        <f>P22+P24+P26</f>
        <v>0</v>
      </c>
      <c r="Q21" s="67">
        <f t="shared" si="3"/>
        <v>0</v>
      </c>
      <c r="R21" s="22">
        <f>R22+R24+R26</f>
        <v>21566.6</v>
      </c>
      <c r="S21" s="196">
        <v>0</v>
      </c>
    </row>
    <row r="22" spans="1:19" ht="76.5" x14ac:dyDescent="0.25">
      <c r="A22" s="27" t="s">
        <v>146</v>
      </c>
      <c r="B22" s="83">
        <v>650</v>
      </c>
      <c r="C22" s="7" t="s">
        <v>38</v>
      </c>
      <c r="D22" s="7" t="s">
        <v>43</v>
      </c>
      <c r="E22" s="7" t="s">
        <v>185</v>
      </c>
      <c r="F22" s="7" t="s">
        <v>42</v>
      </c>
      <c r="G22" s="7" t="s">
        <v>38</v>
      </c>
      <c r="H22" s="7" t="s">
        <v>117</v>
      </c>
      <c r="I22" s="7" t="s">
        <v>104</v>
      </c>
      <c r="J22" s="67">
        <f>J23</f>
        <v>21432.2</v>
      </c>
      <c r="K22" s="67">
        <f>K23</f>
        <v>0</v>
      </c>
      <c r="L22" s="67">
        <f t="shared" si="1"/>
        <v>0</v>
      </c>
      <c r="M22" s="22">
        <f>M23</f>
        <v>21432.2</v>
      </c>
      <c r="N22" s="194">
        <f>N23</f>
        <v>0</v>
      </c>
      <c r="O22" s="22">
        <f>O23</f>
        <v>21432.2</v>
      </c>
      <c r="P22" s="22">
        <f>P23</f>
        <v>0</v>
      </c>
      <c r="Q22" s="67">
        <f t="shared" si="3"/>
        <v>0</v>
      </c>
      <c r="R22" s="22">
        <f>R23</f>
        <v>21432.2</v>
      </c>
      <c r="S22" s="196">
        <v>0</v>
      </c>
    </row>
    <row r="23" spans="1:19" ht="25.5" x14ac:dyDescent="0.25">
      <c r="A23" s="27" t="s">
        <v>114</v>
      </c>
      <c r="B23" s="83">
        <v>650</v>
      </c>
      <c r="C23" s="7" t="s">
        <v>38</v>
      </c>
      <c r="D23" s="7" t="s">
        <v>43</v>
      </c>
      <c r="E23" s="7" t="s">
        <v>185</v>
      </c>
      <c r="F23" s="7" t="s">
        <v>42</v>
      </c>
      <c r="G23" s="7" t="s">
        <v>38</v>
      </c>
      <c r="H23" s="7" t="s">
        <v>117</v>
      </c>
      <c r="I23" s="7" t="s">
        <v>115</v>
      </c>
      <c r="J23" s="67">
        <v>21432.2</v>
      </c>
      <c r="K23" s="67">
        <v>0</v>
      </c>
      <c r="L23" s="67">
        <f t="shared" si="1"/>
        <v>0</v>
      </c>
      <c r="M23" s="22">
        <v>21432.2</v>
      </c>
      <c r="N23" s="194">
        <v>0</v>
      </c>
      <c r="O23" s="22">
        <v>21432.2</v>
      </c>
      <c r="P23" s="22">
        <v>0</v>
      </c>
      <c r="Q23" s="67">
        <f t="shared" si="3"/>
        <v>0</v>
      </c>
      <c r="R23" s="22">
        <v>21432.2</v>
      </c>
      <c r="S23" s="196">
        <v>0</v>
      </c>
    </row>
    <row r="24" spans="1:19" ht="38.25" x14ac:dyDescent="0.25">
      <c r="A24" s="27" t="s">
        <v>147</v>
      </c>
      <c r="B24" s="83">
        <v>650</v>
      </c>
      <c r="C24" s="7" t="s">
        <v>38</v>
      </c>
      <c r="D24" s="7" t="s">
        <v>43</v>
      </c>
      <c r="E24" s="7" t="s">
        <v>185</v>
      </c>
      <c r="F24" s="7" t="s">
        <v>42</v>
      </c>
      <c r="G24" s="7" t="s">
        <v>38</v>
      </c>
      <c r="H24" s="7" t="s">
        <v>117</v>
      </c>
      <c r="I24" s="7" t="s">
        <v>51</v>
      </c>
      <c r="J24" s="67">
        <f>J25</f>
        <v>107.8</v>
      </c>
      <c r="K24" s="67">
        <f>K25</f>
        <v>0</v>
      </c>
      <c r="L24" s="67">
        <f t="shared" si="1"/>
        <v>0</v>
      </c>
      <c r="M24" s="22">
        <f>M25</f>
        <v>107.8</v>
      </c>
      <c r="N24" s="194">
        <f>N25</f>
        <v>0</v>
      </c>
      <c r="O24" s="22">
        <f>O25</f>
        <v>107.8</v>
      </c>
      <c r="P24" s="22">
        <f>P25</f>
        <v>0</v>
      </c>
      <c r="Q24" s="67">
        <f t="shared" si="3"/>
        <v>0</v>
      </c>
      <c r="R24" s="22">
        <f>R25</f>
        <v>107.8</v>
      </c>
      <c r="S24" s="196">
        <v>0</v>
      </c>
    </row>
    <row r="25" spans="1:19" ht="39" x14ac:dyDescent="0.25">
      <c r="A25" s="10" t="s">
        <v>103</v>
      </c>
      <c r="B25" s="83">
        <v>650</v>
      </c>
      <c r="C25" s="7" t="s">
        <v>38</v>
      </c>
      <c r="D25" s="7" t="s">
        <v>43</v>
      </c>
      <c r="E25" s="7" t="s">
        <v>185</v>
      </c>
      <c r="F25" s="7" t="s">
        <v>42</v>
      </c>
      <c r="G25" s="7" t="s">
        <v>38</v>
      </c>
      <c r="H25" s="7" t="s">
        <v>117</v>
      </c>
      <c r="I25" s="7" t="s">
        <v>52</v>
      </c>
      <c r="J25" s="67">
        <f>109-1.2</f>
        <v>107.8</v>
      </c>
      <c r="K25" s="67">
        <v>0</v>
      </c>
      <c r="L25" s="67">
        <f t="shared" si="1"/>
        <v>0</v>
      </c>
      <c r="M25" s="22">
        <f>109-1.2</f>
        <v>107.8</v>
      </c>
      <c r="N25" s="194">
        <v>0</v>
      </c>
      <c r="O25" s="22">
        <f>109-1.2</f>
        <v>107.8</v>
      </c>
      <c r="P25" s="22">
        <v>0</v>
      </c>
      <c r="Q25" s="67">
        <f t="shared" si="3"/>
        <v>0</v>
      </c>
      <c r="R25" s="22">
        <f>109-1.2</f>
        <v>107.8</v>
      </c>
      <c r="S25" s="196">
        <v>0</v>
      </c>
    </row>
    <row r="26" spans="1:19" x14ac:dyDescent="0.25">
      <c r="A26" s="10" t="s">
        <v>13</v>
      </c>
      <c r="B26" s="83">
        <v>650</v>
      </c>
      <c r="C26" s="7" t="s">
        <v>38</v>
      </c>
      <c r="D26" s="7" t="s">
        <v>43</v>
      </c>
      <c r="E26" s="7" t="s">
        <v>185</v>
      </c>
      <c r="F26" s="7" t="s">
        <v>42</v>
      </c>
      <c r="G26" s="7" t="s">
        <v>38</v>
      </c>
      <c r="H26" s="7" t="s">
        <v>117</v>
      </c>
      <c r="I26" s="7" t="s">
        <v>56</v>
      </c>
      <c r="J26" s="67">
        <f>J27</f>
        <v>26.6</v>
      </c>
      <c r="K26" s="67">
        <f>K27</f>
        <v>0</v>
      </c>
      <c r="L26" s="67">
        <f t="shared" si="1"/>
        <v>0</v>
      </c>
      <c r="M26" s="22">
        <f>M27</f>
        <v>26.6</v>
      </c>
      <c r="N26" s="194">
        <f>N27</f>
        <v>0</v>
      </c>
      <c r="O26" s="22">
        <f>O27</f>
        <v>26.6</v>
      </c>
      <c r="P26" s="22">
        <f>P27</f>
        <v>0</v>
      </c>
      <c r="Q26" s="67">
        <f t="shared" si="3"/>
        <v>0</v>
      </c>
      <c r="R26" s="22">
        <f>R27</f>
        <v>26.6</v>
      </c>
      <c r="S26" s="196">
        <v>0</v>
      </c>
    </row>
    <row r="27" spans="1:19" x14ac:dyDescent="0.25">
      <c r="A27" s="46" t="s">
        <v>225</v>
      </c>
      <c r="B27" s="83">
        <v>650</v>
      </c>
      <c r="C27" s="7" t="s">
        <v>38</v>
      </c>
      <c r="D27" s="7" t="s">
        <v>43</v>
      </c>
      <c r="E27" s="7" t="s">
        <v>185</v>
      </c>
      <c r="F27" s="7" t="s">
        <v>42</v>
      </c>
      <c r="G27" s="7" t="s">
        <v>38</v>
      </c>
      <c r="H27" s="7" t="s">
        <v>117</v>
      </c>
      <c r="I27" s="7" t="s">
        <v>118</v>
      </c>
      <c r="J27" s="67">
        <v>26.6</v>
      </c>
      <c r="K27" s="67">
        <v>0</v>
      </c>
      <c r="L27" s="67">
        <f t="shared" si="1"/>
        <v>0</v>
      </c>
      <c r="M27" s="22">
        <v>26.6</v>
      </c>
      <c r="N27" s="194">
        <v>0</v>
      </c>
      <c r="O27" s="22">
        <v>26.6</v>
      </c>
      <c r="P27" s="22">
        <v>0</v>
      </c>
      <c r="Q27" s="67">
        <f t="shared" si="3"/>
        <v>0</v>
      </c>
      <c r="R27" s="22">
        <v>26.6</v>
      </c>
      <c r="S27" s="196">
        <v>0</v>
      </c>
    </row>
    <row r="28" spans="1:19" s="136" customFormat="1" x14ac:dyDescent="0.25">
      <c r="A28" s="91" t="s">
        <v>14</v>
      </c>
      <c r="B28" s="83">
        <v>650</v>
      </c>
      <c r="C28" s="92" t="s">
        <v>38</v>
      </c>
      <c r="D28" s="92" t="s">
        <v>119</v>
      </c>
      <c r="E28" s="92" t="s">
        <v>39</v>
      </c>
      <c r="F28" s="92" t="s">
        <v>42</v>
      </c>
      <c r="G28" s="92" t="s">
        <v>39</v>
      </c>
      <c r="H28" s="92" t="s">
        <v>112</v>
      </c>
      <c r="I28" s="92" t="s">
        <v>40</v>
      </c>
      <c r="J28" s="93">
        <f>J29</f>
        <v>100</v>
      </c>
      <c r="K28" s="93">
        <f>K29</f>
        <v>0</v>
      </c>
      <c r="L28" s="65">
        <f t="shared" si="1"/>
        <v>0</v>
      </c>
      <c r="M28" s="78">
        <f t="shared" ref="M28:P29" si="7">M29</f>
        <v>100</v>
      </c>
      <c r="N28" s="193">
        <f t="shared" si="7"/>
        <v>0</v>
      </c>
      <c r="O28" s="78">
        <f t="shared" si="7"/>
        <v>100</v>
      </c>
      <c r="P28" s="78">
        <f t="shared" si="7"/>
        <v>0</v>
      </c>
      <c r="Q28" s="65">
        <f t="shared" si="3"/>
        <v>0</v>
      </c>
      <c r="R28" s="78">
        <f>R29</f>
        <v>100</v>
      </c>
      <c r="S28" s="195">
        <v>0</v>
      </c>
    </row>
    <row r="29" spans="1:19" ht="64.5" x14ac:dyDescent="0.25">
      <c r="A29" s="59" t="s">
        <v>188</v>
      </c>
      <c r="B29" s="83">
        <v>650</v>
      </c>
      <c r="C29" s="7" t="s">
        <v>38</v>
      </c>
      <c r="D29" s="7" t="s">
        <v>119</v>
      </c>
      <c r="E29" s="7" t="s">
        <v>187</v>
      </c>
      <c r="F29" s="7" t="s">
        <v>42</v>
      </c>
      <c r="G29" s="7" t="s">
        <v>39</v>
      </c>
      <c r="H29" s="7" t="s">
        <v>112</v>
      </c>
      <c r="I29" s="7" t="s">
        <v>40</v>
      </c>
      <c r="J29" s="67">
        <f>J30</f>
        <v>100</v>
      </c>
      <c r="K29" s="67">
        <f>K30</f>
        <v>0</v>
      </c>
      <c r="L29" s="67">
        <f t="shared" si="1"/>
        <v>0</v>
      </c>
      <c r="M29" s="22">
        <f t="shared" si="7"/>
        <v>100</v>
      </c>
      <c r="N29" s="194">
        <f t="shared" si="7"/>
        <v>0</v>
      </c>
      <c r="O29" s="22">
        <f t="shared" si="7"/>
        <v>100</v>
      </c>
      <c r="P29" s="22">
        <f t="shared" si="7"/>
        <v>0</v>
      </c>
      <c r="Q29" s="67">
        <f t="shared" si="3"/>
        <v>0</v>
      </c>
      <c r="R29" s="22">
        <f>R30</f>
        <v>100</v>
      </c>
      <c r="S29" s="196">
        <v>0</v>
      </c>
    </row>
    <row r="30" spans="1:19" ht="39" x14ac:dyDescent="0.25">
      <c r="A30" s="10" t="s">
        <v>120</v>
      </c>
      <c r="B30" s="83">
        <v>650</v>
      </c>
      <c r="C30" s="7" t="s">
        <v>38</v>
      </c>
      <c r="D30" s="7" t="s">
        <v>119</v>
      </c>
      <c r="E30" s="7" t="s">
        <v>187</v>
      </c>
      <c r="F30" s="7" t="s">
        <v>42</v>
      </c>
      <c r="G30" s="7" t="s">
        <v>45</v>
      </c>
      <c r="H30" s="7" t="s">
        <v>112</v>
      </c>
      <c r="I30" s="7" t="s">
        <v>40</v>
      </c>
      <c r="J30" s="67">
        <f t="shared" ref="J30:R31" si="8">J31</f>
        <v>100</v>
      </c>
      <c r="K30" s="67">
        <f t="shared" si="8"/>
        <v>0</v>
      </c>
      <c r="L30" s="67">
        <f t="shared" si="1"/>
        <v>0</v>
      </c>
      <c r="M30" s="22">
        <f t="shared" si="8"/>
        <v>100</v>
      </c>
      <c r="N30" s="194">
        <f t="shared" si="8"/>
        <v>0</v>
      </c>
      <c r="O30" s="22">
        <f t="shared" si="8"/>
        <v>100</v>
      </c>
      <c r="P30" s="22">
        <f t="shared" si="8"/>
        <v>0</v>
      </c>
      <c r="Q30" s="67">
        <f t="shared" si="3"/>
        <v>0</v>
      </c>
      <c r="R30" s="22">
        <f t="shared" si="8"/>
        <v>100</v>
      </c>
      <c r="S30" s="196">
        <v>0</v>
      </c>
    </row>
    <row r="31" spans="1:19" x14ac:dyDescent="0.25">
      <c r="A31" s="46" t="s">
        <v>180</v>
      </c>
      <c r="B31" s="83">
        <v>650</v>
      </c>
      <c r="C31" s="7" t="s">
        <v>38</v>
      </c>
      <c r="D31" s="7" t="s">
        <v>119</v>
      </c>
      <c r="E31" s="7" t="s">
        <v>187</v>
      </c>
      <c r="F31" s="7" t="s">
        <v>42</v>
      </c>
      <c r="G31" s="7" t="s">
        <v>45</v>
      </c>
      <c r="H31" s="7" t="s">
        <v>121</v>
      </c>
      <c r="I31" s="7" t="s">
        <v>40</v>
      </c>
      <c r="J31" s="67">
        <f t="shared" si="8"/>
        <v>100</v>
      </c>
      <c r="K31" s="67">
        <f t="shared" si="8"/>
        <v>0</v>
      </c>
      <c r="L31" s="67">
        <f t="shared" si="1"/>
        <v>0</v>
      </c>
      <c r="M31" s="22">
        <f t="shared" si="8"/>
        <v>100</v>
      </c>
      <c r="N31" s="194">
        <f t="shared" si="8"/>
        <v>0</v>
      </c>
      <c r="O31" s="22">
        <f t="shared" si="8"/>
        <v>100</v>
      </c>
      <c r="P31" s="22">
        <f t="shared" si="8"/>
        <v>0</v>
      </c>
      <c r="Q31" s="67">
        <f t="shared" si="3"/>
        <v>0</v>
      </c>
      <c r="R31" s="22">
        <f t="shared" si="8"/>
        <v>100</v>
      </c>
      <c r="S31" s="196">
        <v>0</v>
      </c>
    </row>
    <row r="32" spans="1:19" x14ac:dyDescent="0.25">
      <c r="A32" s="10" t="s">
        <v>13</v>
      </c>
      <c r="B32" s="83">
        <v>650</v>
      </c>
      <c r="C32" s="7" t="s">
        <v>38</v>
      </c>
      <c r="D32" s="7" t="s">
        <v>119</v>
      </c>
      <c r="E32" s="7" t="s">
        <v>187</v>
      </c>
      <c r="F32" s="7" t="s">
        <v>42</v>
      </c>
      <c r="G32" s="7" t="s">
        <v>45</v>
      </c>
      <c r="H32" s="7" t="s">
        <v>121</v>
      </c>
      <c r="I32" s="7" t="s">
        <v>56</v>
      </c>
      <c r="J32" s="67">
        <f>J33</f>
        <v>100</v>
      </c>
      <c r="K32" s="67">
        <f>K33</f>
        <v>0</v>
      </c>
      <c r="L32" s="67">
        <f t="shared" si="1"/>
        <v>0</v>
      </c>
      <c r="M32" s="22">
        <f>M33</f>
        <v>100</v>
      </c>
      <c r="N32" s="194">
        <f>N33</f>
        <v>0</v>
      </c>
      <c r="O32" s="22">
        <f>O33</f>
        <v>100</v>
      </c>
      <c r="P32" s="22">
        <f>P33</f>
        <v>0</v>
      </c>
      <c r="Q32" s="67">
        <f t="shared" si="3"/>
        <v>0</v>
      </c>
      <c r="R32" s="22">
        <f>R33</f>
        <v>100</v>
      </c>
      <c r="S32" s="196">
        <v>0</v>
      </c>
    </row>
    <row r="33" spans="1:19" x14ac:dyDescent="0.25">
      <c r="A33" s="10" t="s">
        <v>15</v>
      </c>
      <c r="B33" s="83">
        <v>650</v>
      </c>
      <c r="C33" s="7" t="s">
        <v>38</v>
      </c>
      <c r="D33" s="7" t="s">
        <v>119</v>
      </c>
      <c r="E33" s="7" t="s">
        <v>187</v>
      </c>
      <c r="F33" s="7" t="s">
        <v>42</v>
      </c>
      <c r="G33" s="7" t="s">
        <v>45</v>
      </c>
      <c r="H33" s="7" t="s">
        <v>121</v>
      </c>
      <c r="I33" s="7" t="s">
        <v>57</v>
      </c>
      <c r="J33" s="67">
        <v>100</v>
      </c>
      <c r="K33" s="67">
        <v>0</v>
      </c>
      <c r="L33" s="67">
        <f t="shared" si="1"/>
        <v>0</v>
      </c>
      <c r="M33" s="22">
        <v>100</v>
      </c>
      <c r="N33" s="194">
        <v>0</v>
      </c>
      <c r="O33" s="22">
        <v>100</v>
      </c>
      <c r="P33" s="22">
        <v>0</v>
      </c>
      <c r="Q33" s="67">
        <f t="shared" si="3"/>
        <v>0</v>
      </c>
      <c r="R33" s="22">
        <v>100</v>
      </c>
      <c r="S33" s="196">
        <v>0</v>
      </c>
    </row>
    <row r="34" spans="1:19" s="136" customFormat="1" x14ac:dyDescent="0.25">
      <c r="A34" s="82" t="s">
        <v>16</v>
      </c>
      <c r="B34" s="83">
        <v>650</v>
      </c>
      <c r="C34" s="24" t="s">
        <v>38</v>
      </c>
      <c r="D34" s="24" t="s">
        <v>49</v>
      </c>
      <c r="E34" s="24" t="s">
        <v>39</v>
      </c>
      <c r="F34" s="24" t="s">
        <v>42</v>
      </c>
      <c r="G34" s="24" t="s">
        <v>39</v>
      </c>
      <c r="H34" s="24" t="s">
        <v>112</v>
      </c>
      <c r="I34" s="24" t="s">
        <v>40</v>
      </c>
      <c r="J34" s="65">
        <f>J44+J35+J50</f>
        <v>18723.2</v>
      </c>
      <c r="K34" s="65">
        <f>K44+K35+K50</f>
        <v>0</v>
      </c>
      <c r="L34" s="65">
        <f t="shared" si="1"/>
        <v>0</v>
      </c>
      <c r="M34" s="78">
        <f>M44+M35+M50</f>
        <v>18723.2</v>
      </c>
      <c r="N34" s="193">
        <f>N44+N35+N50</f>
        <v>0</v>
      </c>
      <c r="O34" s="78">
        <f>O44+O35+O50</f>
        <v>20702.399999999998</v>
      </c>
      <c r="P34" s="78">
        <f>P44+P35+P50</f>
        <v>0</v>
      </c>
      <c r="Q34" s="65">
        <f t="shared" si="3"/>
        <v>0</v>
      </c>
      <c r="R34" s="78">
        <f>R44+R35+R50</f>
        <v>20702.399999999998</v>
      </c>
      <c r="S34" s="195">
        <v>0</v>
      </c>
    </row>
    <row r="35" spans="1:19" ht="51.75" x14ac:dyDescent="0.25">
      <c r="A35" s="59" t="s">
        <v>184</v>
      </c>
      <c r="B35" s="83">
        <v>650</v>
      </c>
      <c r="C35" s="7" t="s">
        <v>38</v>
      </c>
      <c r="D35" s="7" t="s">
        <v>49</v>
      </c>
      <c r="E35" s="7" t="s">
        <v>185</v>
      </c>
      <c r="F35" s="7" t="s">
        <v>42</v>
      </c>
      <c r="G35" s="7" t="s">
        <v>39</v>
      </c>
      <c r="H35" s="7" t="s">
        <v>112</v>
      </c>
      <c r="I35" s="7" t="s">
        <v>40</v>
      </c>
      <c r="J35" s="67">
        <f>J36</f>
        <v>16931.2</v>
      </c>
      <c r="K35" s="67">
        <f>K36</f>
        <v>0</v>
      </c>
      <c r="L35" s="67">
        <f t="shared" si="1"/>
        <v>0</v>
      </c>
      <c r="M35" s="22">
        <f t="shared" ref="M35:P36" si="9">M36</f>
        <v>16931.2</v>
      </c>
      <c r="N35" s="194">
        <f t="shared" si="9"/>
        <v>0</v>
      </c>
      <c r="O35" s="22">
        <f t="shared" si="9"/>
        <v>17086.399999999998</v>
      </c>
      <c r="P35" s="22">
        <f t="shared" si="9"/>
        <v>0</v>
      </c>
      <c r="Q35" s="67">
        <f t="shared" si="3"/>
        <v>0</v>
      </c>
      <c r="R35" s="22">
        <f>R36</f>
        <v>17086.399999999998</v>
      </c>
      <c r="S35" s="196">
        <v>0</v>
      </c>
    </row>
    <row r="36" spans="1:19" ht="64.5" x14ac:dyDescent="0.25">
      <c r="A36" s="46" t="s">
        <v>159</v>
      </c>
      <c r="B36" s="83">
        <v>650</v>
      </c>
      <c r="C36" s="7" t="s">
        <v>38</v>
      </c>
      <c r="D36" s="7" t="s">
        <v>49</v>
      </c>
      <c r="E36" s="7" t="s">
        <v>185</v>
      </c>
      <c r="F36" s="7" t="s">
        <v>42</v>
      </c>
      <c r="G36" s="7" t="s">
        <v>41</v>
      </c>
      <c r="H36" s="7" t="s">
        <v>112</v>
      </c>
      <c r="I36" s="7" t="s">
        <v>40</v>
      </c>
      <c r="J36" s="67">
        <f>J37</f>
        <v>16931.2</v>
      </c>
      <c r="K36" s="67">
        <f>K37</f>
        <v>0</v>
      </c>
      <c r="L36" s="67">
        <f t="shared" si="1"/>
        <v>0</v>
      </c>
      <c r="M36" s="22">
        <f t="shared" si="9"/>
        <v>16931.2</v>
      </c>
      <c r="N36" s="194">
        <f t="shared" si="9"/>
        <v>0</v>
      </c>
      <c r="O36" s="22">
        <f t="shared" si="9"/>
        <v>17086.399999999998</v>
      </c>
      <c r="P36" s="22">
        <f t="shared" si="9"/>
        <v>0</v>
      </c>
      <c r="Q36" s="67">
        <f t="shared" si="3"/>
        <v>0</v>
      </c>
      <c r="R36" s="22">
        <f>R37</f>
        <v>17086.399999999998</v>
      </c>
      <c r="S36" s="196">
        <v>0</v>
      </c>
    </row>
    <row r="37" spans="1:19" ht="26.25" x14ac:dyDescent="0.25">
      <c r="A37" s="46" t="s">
        <v>221</v>
      </c>
      <c r="B37" s="83">
        <v>650</v>
      </c>
      <c r="C37" s="7" t="s">
        <v>38</v>
      </c>
      <c r="D37" s="7" t="s">
        <v>49</v>
      </c>
      <c r="E37" s="7" t="s">
        <v>185</v>
      </c>
      <c r="F37" s="7" t="s">
        <v>42</v>
      </c>
      <c r="G37" s="7" t="s">
        <v>41</v>
      </c>
      <c r="H37" s="7" t="s">
        <v>130</v>
      </c>
      <c r="I37" s="7" t="s">
        <v>40</v>
      </c>
      <c r="J37" s="67">
        <f>J38+J40+J42</f>
        <v>16931.2</v>
      </c>
      <c r="K37" s="67">
        <f>K38+K40+K42</f>
        <v>0</v>
      </c>
      <c r="L37" s="67">
        <f t="shared" si="1"/>
        <v>0</v>
      </c>
      <c r="M37" s="22">
        <f>M38+M40+M42</f>
        <v>16931.2</v>
      </c>
      <c r="N37" s="194">
        <f>N38+N40+N42</f>
        <v>0</v>
      </c>
      <c r="O37" s="22">
        <f>O38+O40+O42</f>
        <v>17086.399999999998</v>
      </c>
      <c r="P37" s="22">
        <f>P38+P40+P42</f>
        <v>0</v>
      </c>
      <c r="Q37" s="67">
        <f t="shared" si="3"/>
        <v>0</v>
      </c>
      <c r="R37" s="22">
        <f>R38+R40+R42</f>
        <v>17086.399999999998</v>
      </c>
      <c r="S37" s="196">
        <v>0</v>
      </c>
    </row>
    <row r="38" spans="1:19" ht="76.5" x14ac:dyDescent="0.25">
      <c r="A38" s="27" t="s">
        <v>146</v>
      </c>
      <c r="B38" s="83">
        <v>650</v>
      </c>
      <c r="C38" s="7" t="s">
        <v>38</v>
      </c>
      <c r="D38" s="7" t="s">
        <v>49</v>
      </c>
      <c r="E38" s="7" t="s">
        <v>185</v>
      </c>
      <c r="F38" s="7" t="s">
        <v>42</v>
      </c>
      <c r="G38" s="7" t="s">
        <v>41</v>
      </c>
      <c r="H38" s="7" t="s">
        <v>130</v>
      </c>
      <c r="I38" s="7" t="s">
        <v>104</v>
      </c>
      <c r="J38" s="67">
        <f>J39</f>
        <v>13064</v>
      </c>
      <c r="K38" s="67">
        <f>K39</f>
        <v>0</v>
      </c>
      <c r="L38" s="67">
        <f t="shared" si="1"/>
        <v>0</v>
      </c>
      <c r="M38" s="22">
        <f>M39</f>
        <v>13064</v>
      </c>
      <c r="N38" s="194">
        <f>N39</f>
        <v>0</v>
      </c>
      <c r="O38" s="22">
        <f>O39</f>
        <v>13065</v>
      </c>
      <c r="P38" s="22">
        <f>P39</f>
        <v>0</v>
      </c>
      <c r="Q38" s="67">
        <f t="shared" si="3"/>
        <v>0</v>
      </c>
      <c r="R38" s="22">
        <f>R39</f>
        <v>13065</v>
      </c>
      <c r="S38" s="196">
        <v>0</v>
      </c>
    </row>
    <row r="39" spans="1:19" ht="26.25" x14ac:dyDescent="0.25">
      <c r="A39" s="46" t="s">
        <v>17</v>
      </c>
      <c r="B39" s="83">
        <v>650</v>
      </c>
      <c r="C39" s="7" t="s">
        <v>38</v>
      </c>
      <c r="D39" s="7" t="s">
        <v>49</v>
      </c>
      <c r="E39" s="7" t="s">
        <v>185</v>
      </c>
      <c r="F39" s="7" t="s">
        <v>42</v>
      </c>
      <c r="G39" s="7" t="s">
        <v>41</v>
      </c>
      <c r="H39" s="7" t="s">
        <v>130</v>
      </c>
      <c r="I39" s="7" t="s">
        <v>105</v>
      </c>
      <c r="J39" s="67">
        <v>13064</v>
      </c>
      <c r="K39" s="67">
        <v>0</v>
      </c>
      <c r="L39" s="67">
        <f t="shared" si="1"/>
        <v>0</v>
      </c>
      <c r="M39" s="22">
        <v>13064</v>
      </c>
      <c r="N39" s="194">
        <v>0</v>
      </c>
      <c r="O39" s="22">
        <v>13065</v>
      </c>
      <c r="P39" s="22">
        <v>0</v>
      </c>
      <c r="Q39" s="67">
        <f t="shared" si="3"/>
        <v>0</v>
      </c>
      <c r="R39" s="22">
        <v>13065</v>
      </c>
      <c r="S39" s="196">
        <v>0</v>
      </c>
    </row>
    <row r="40" spans="1:19" ht="38.25" x14ac:dyDescent="0.25">
      <c r="A40" s="27" t="s">
        <v>147</v>
      </c>
      <c r="B40" s="83">
        <v>650</v>
      </c>
      <c r="C40" s="7" t="s">
        <v>38</v>
      </c>
      <c r="D40" s="7" t="s">
        <v>49</v>
      </c>
      <c r="E40" s="7" t="s">
        <v>185</v>
      </c>
      <c r="F40" s="7" t="s">
        <v>42</v>
      </c>
      <c r="G40" s="7" t="s">
        <v>41</v>
      </c>
      <c r="H40" s="7" t="s">
        <v>130</v>
      </c>
      <c r="I40" s="7" t="s">
        <v>51</v>
      </c>
      <c r="J40" s="67">
        <f>J41</f>
        <v>3769.9</v>
      </c>
      <c r="K40" s="67">
        <f>K41</f>
        <v>0</v>
      </c>
      <c r="L40" s="67">
        <f t="shared" si="1"/>
        <v>0</v>
      </c>
      <c r="M40" s="22">
        <f>M41</f>
        <v>3769.9</v>
      </c>
      <c r="N40" s="194">
        <f>N41</f>
        <v>0</v>
      </c>
      <c r="O40" s="22">
        <f>O41</f>
        <v>3924.1</v>
      </c>
      <c r="P40" s="22">
        <f>P41</f>
        <v>0</v>
      </c>
      <c r="Q40" s="67">
        <f t="shared" si="3"/>
        <v>0</v>
      </c>
      <c r="R40" s="22">
        <f>R41</f>
        <v>3924.1</v>
      </c>
      <c r="S40" s="196">
        <v>0</v>
      </c>
    </row>
    <row r="41" spans="1:19" ht="39" x14ac:dyDescent="0.25">
      <c r="A41" s="10" t="s">
        <v>103</v>
      </c>
      <c r="B41" s="83">
        <v>650</v>
      </c>
      <c r="C41" s="7" t="s">
        <v>38</v>
      </c>
      <c r="D41" s="7" t="s">
        <v>49</v>
      </c>
      <c r="E41" s="7" t="s">
        <v>185</v>
      </c>
      <c r="F41" s="7" t="s">
        <v>42</v>
      </c>
      <c r="G41" s="7" t="s">
        <v>41</v>
      </c>
      <c r="H41" s="7" t="s">
        <v>130</v>
      </c>
      <c r="I41" s="7" t="s">
        <v>52</v>
      </c>
      <c r="J41" s="67">
        <v>3769.9</v>
      </c>
      <c r="K41" s="67">
        <v>0</v>
      </c>
      <c r="L41" s="67">
        <f t="shared" si="1"/>
        <v>0</v>
      </c>
      <c r="M41" s="22">
        <v>3769.9</v>
      </c>
      <c r="N41" s="194">
        <v>0</v>
      </c>
      <c r="O41" s="22">
        <v>3924.1</v>
      </c>
      <c r="P41" s="22">
        <v>0</v>
      </c>
      <c r="Q41" s="67">
        <f t="shared" si="3"/>
        <v>0</v>
      </c>
      <c r="R41" s="22">
        <v>3924.1</v>
      </c>
      <c r="S41" s="196">
        <v>0</v>
      </c>
    </row>
    <row r="42" spans="1:19" x14ac:dyDescent="0.25">
      <c r="A42" s="10" t="s">
        <v>13</v>
      </c>
      <c r="B42" s="83">
        <v>650</v>
      </c>
      <c r="C42" s="7" t="s">
        <v>38</v>
      </c>
      <c r="D42" s="7" t="s">
        <v>49</v>
      </c>
      <c r="E42" s="7" t="s">
        <v>185</v>
      </c>
      <c r="F42" s="7" t="s">
        <v>42</v>
      </c>
      <c r="G42" s="7" t="s">
        <v>41</v>
      </c>
      <c r="H42" s="7" t="s">
        <v>130</v>
      </c>
      <c r="I42" s="7" t="s">
        <v>56</v>
      </c>
      <c r="J42" s="67">
        <f>J43</f>
        <v>97.3</v>
      </c>
      <c r="K42" s="67">
        <f>K43</f>
        <v>0</v>
      </c>
      <c r="L42" s="67">
        <f t="shared" si="1"/>
        <v>0</v>
      </c>
      <c r="M42" s="22">
        <f>M43</f>
        <v>97.3</v>
      </c>
      <c r="N42" s="194">
        <f>N43</f>
        <v>0</v>
      </c>
      <c r="O42" s="22">
        <f>O43</f>
        <v>97.3</v>
      </c>
      <c r="P42" s="22">
        <f>P43</f>
        <v>0</v>
      </c>
      <c r="Q42" s="67">
        <f t="shared" si="3"/>
        <v>0</v>
      </c>
      <c r="R42" s="22">
        <f>R43</f>
        <v>97.3</v>
      </c>
      <c r="S42" s="196">
        <v>0</v>
      </c>
    </row>
    <row r="43" spans="1:19" x14ac:dyDescent="0.25">
      <c r="A43" s="46" t="s">
        <v>225</v>
      </c>
      <c r="B43" s="83">
        <v>650</v>
      </c>
      <c r="C43" s="7" t="s">
        <v>38</v>
      </c>
      <c r="D43" s="7" t="s">
        <v>49</v>
      </c>
      <c r="E43" s="7" t="s">
        <v>185</v>
      </c>
      <c r="F43" s="7" t="s">
        <v>42</v>
      </c>
      <c r="G43" s="7" t="s">
        <v>41</v>
      </c>
      <c r="H43" s="7" t="s">
        <v>130</v>
      </c>
      <c r="I43" s="7" t="s">
        <v>118</v>
      </c>
      <c r="J43" s="67">
        <v>97.3</v>
      </c>
      <c r="K43" s="67">
        <v>0</v>
      </c>
      <c r="L43" s="67">
        <f t="shared" si="1"/>
        <v>0</v>
      </c>
      <c r="M43" s="22">
        <v>97.3</v>
      </c>
      <c r="N43" s="194">
        <v>0</v>
      </c>
      <c r="O43" s="22">
        <v>97.3</v>
      </c>
      <c r="P43" s="22">
        <v>0</v>
      </c>
      <c r="Q43" s="67">
        <f t="shared" si="3"/>
        <v>0</v>
      </c>
      <c r="R43" s="22">
        <v>97.3</v>
      </c>
      <c r="S43" s="196">
        <v>0</v>
      </c>
    </row>
    <row r="44" spans="1:19" ht="51.75" x14ac:dyDescent="0.25">
      <c r="A44" s="62" t="s">
        <v>190</v>
      </c>
      <c r="B44" s="83">
        <v>650</v>
      </c>
      <c r="C44" s="7" t="s">
        <v>38</v>
      </c>
      <c r="D44" s="7" t="s">
        <v>49</v>
      </c>
      <c r="E44" s="7" t="s">
        <v>191</v>
      </c>
      <c r="F44" s="7" t="s">
        <v>42</v>
      </c>
      <c r="G44" s="7" t="s">
        <v>39</v>
      </c>
      <c r="H44" s="7" t="s">
        <v>112</v>
      </c>
      <c r="I44" s="7" t="s">
        <v>40</v>
      </c>
      <c r="J44" s="67">
        <f>J45</f>
        <v>30</v>
      </c>
      <c r="K44" s="67">
        <f>K45</f>
        <v>0</v>
      </c>
      <c r="L44" s="67">
        <f t="shared" si="1"/>
        <v>0</v>
      </c>
      <c r="M44" s="22">
        <f t="shared" ref="M44:P45" si="10">M45</f>
        <v>30</v>
      </c>
      <c r="N44" s="194">
        <f t="shared" si="10"/>
        <v>0</v>
      </c>
      <c r="O44" s="22">
        <f t="shared" si="10"/>
        <v>50</v>
      </c>
      <c r="P44" s="22">
        <f t="shared" si="10"/>
        <v>0</v>
      </c>
      <c r="Q44" s="67">
        <f t="shared" si="3"/>
        <v>0</v>
      </c>
      <c r="R44" s="22">
        <f>R45</f>
        <v>50</v>
      </c>
      <c r="S44" s="196">
        <v>0</v>
      </c>
    </row>
    <row r="45" spans="1:19" ht="51.75" x14ac:dyDescent="0.25">
      <c r="A45" s="84" t="s">
        <v>127</v>
      </c>
      <c r="B45" s="83">
        <v>650</v>
      </c>
      <c r="C45" s="8" t="s">
        <v>38</v>
      </c>
      <c r="D45" s="8" t="s">
        <v>49</v>
      </c>
      <c r="E45" s="8" t="s">
        <v>191</v>
      </c>
      <c r="F45" s="8" t="s">
        <v>50</v>
      </c>
      <c r="G45" s="8" t="s">
        <v>39</v>
      </c>
      <c r="H45" s="8" t="s">
        <v>112</v>
      </c>
      <c r="I45" s="7" t="s">
        <v>40</v>
      </c>
      <c r="J45" s="67">
        <f>J46</f>
        <v>30</v>
      </c>
      <c r="K45" s="67">
        <f>K46</f>
        <v>0</v>
      </c>
      <c r="L45" s="67">
        <f t="shared" si="1"/>
        <v>0</v>
      </c>
      <c r="M45" s="22">
        <f t="shared" si="10"/>
        <v>30</v>
      </c>
      <c r="N45" s="194">
        <f t="shared" si="10"/>
        <v>0</v>
      </c>
      <c r="O45" s="22">
        <f t="shared" si="10"/>
        <v>50</v>
      </c>
      <c r="P45" s="22">
        <f t="shared" si="10"/>
        <v>0</v>
      </c>
      <c r="Q45" s="67">
        <f t="shared" si="3"/>
        <v>0</v>
      </c>
      <c r="R45" s="22">
        <f>R46</f>
        <v>50</v>
      </c>
      <c r="S45" s="196">
        <v>0</v>
      </c>
    </row>
    <row r="46" spans="1:19" ht="51.75" x14ac:dyDescent="0.25">
      <c r="A46" s="84" t="s">
        <v>128</v>
      </c>
      <c r="B46" s="83">
        <v>650</v>
      </c>
      <c r="C46" s="7" t="s">
        <v>38</v>
      </c>
      <c r="D46" s="7" t="s">
        <v>49</v>
      </c>
      <c r="E46" s="7" t="s">
        <v>191</v>
      </c>
      <c r="F46" s="7" t="s">
        <v>50</v>
      </c>
      <c r="G46" s="7" t="s">
        <v>38</v>
      </c>
      <c r="H46" s="7" t="s">
        <v>112</v>
      </c>
      <c r="I46" s="7" t="s">
        <v>40</v>
      </c>
      <c r="J46" s="67">
        <f t="shared" ref="J46:R46" si="11">J47</f>
        <v>30</v>
      </c>
      <c r="K46" s="67">
        <f t="shared" si="11"/>
        <v>0</v>
      </c>
      <c r="L46" s="67">
        <f t="shared" si="1"/>
        <v>0</v>
      </c>
      <c r="M46" s="22">
        <f t="shared" si="11"/>
        <v>30</v>
      </c>
      <c r="N46" s="194">
        <f t="shared" si="11"/>
        <v>0</v>
      </c>
      <c r="O46" s="22">
        <f t="shared" si="11"/>
        <v>50</v>
      </c>
      <c r="P46" s="22">
        <f t="shared" si="11"/>
        <v>0</v>
      </c>
      <c r="Q46" s="67">
        <f t="shared" si="3"/>
        <v>0</v>
      </c>
      <c r="R46" s="22">
        <f t="shared" si="11"/>
        <v>50</v>
      </c>
      <c r="S46" s="196">
        <v>0</v>
      </c>
    </row>
    <row r="47" spans="1:19" ht="39" x14ac:dyDescent="0.25">
      <c r="A47" s="84" t="s">
        <v>168</v>
      </c>
      <c r="B47" s="83">
        <v>650</v>
      </c>
      <c r="C47" s="7" t="s">
        <v>38</v>
      </c>
      <c r="D47" s="7" t="s">
        <v>49</v>
      </c>
      <c r="E47" s="7" t="s">
        <v>191</v>
      </c>
      <c r="F47" s="7" t="s">
        <v>50</v>
      </c>
      <c r="G47" s="7" t="s">
        <v>38</v>
      </c>
      <c r="H47" s="7" t="s">
        <v>122</v>
      </c>
      <c r="I47" s="7" t="s">
        <v>40</v>
      </c>
      <c r="J47" s="67">
        <f>J48</f>
        <v>30</v>
      </c>
      <c r="K47" s="67">
        <f>K48</f>
        <v>0</v>
      </c>
      <c r="L47" s="67">
        <f t="shared" si="1"/>
        <v>0</v>
      </c>
      <c r="M47" s="22">
        <f t="shared" ref="M47:P48" si="12">M48</f>
        <v>30</v>
      </c>
      <c r="N47" s="194">
        <f t="shared" si="12"/>
        <v>0</v>
      </c>
      <c r="O47" s="22">
        <f t="shared" si="12"/>
        <v>50</v>
      </c>
      <c r="P47" s="22">
        <f t="shared" si="12"/>
        <v>0</v>
      </c>
      <c r="Q47" s="67">
        <f t="shared" si="3"/>
        <v>0</v>
      </c>
      <c r="R47" s="22">
        <f>R48</f>
        <v>50</v>
      </c>
      <c r="S47" s="196">
        <v>0</v>
      </c>
    </row>
    <row r="48" spans="1:19" ht="38.25" x14ac:dyDescent="0.25">
      <c r="A48" s="27" t="s">
        <v>147</v>
      </c>
      <c r="B48" s="83">
        <v>650</v>
      </c>
      <c r="C48" s="7" t="s">
        <v>38</v>
      </c>
      <c r="D48" s="7" t="s">
        <v>49</v>
      </c>
      <c r="E48" s="7" t="s">
        <v>191</v>
      </c>
      <c r="F48" s="7" t="s">
        <v>50</v>
      </c>
      <c r="G48" s="7" t="s">
        <v>38</v>
      </c>
      <c r="H48" s="7" t="s">
        <v>122</v>
      </c>
      <c r="I48" s="7" t="s">
        <v>51</v>
      </c>
      <c r="J48" s="67">
        <f>J49</f>
        <v>30</v>
      </c>
      <c r="K48" s="67">
        <f>K49</f>
        <v>0</v>
      </c>
      <c r="L48" s="67">
        <f t="shared" si="1"/>
        <v>0</v>
      </c>
      <c r="M48" s="22">
        <f t="shared" si="12"/>
        <v>30</v>
      </c>
      <c r="N48" s="194">
        <f t="shared" si="12"/>
        <v>0</v>
      </c>
      <c r="O48" s="22">
        <f t="shared" si="12"/>
        <v>50</v>
      </c>
      <c r="P48" s="22">
        <f t="shared" si="12"/>
        <v>0</v>
      </c>
      <c r="Q48" s="67">
        <f t="shared" si="3"/>
        <v>0</v>
      </c>
      <c r="R48" s="22">
        <f>R49</f>
        <v>50</v>
      </c>
      <c r="S48" s="196">
        <v>0</v>
      </c>
    </row>
    <row r="49" spans="1:19" ht="39" x14ac:dyDescent="0.25">
      <c r="A49" s="10" t="s">
        <v>103</v>
      </c>
      <c r="B49" s="83">
        <v>650</v>
      </c>
      <c r="C49" s="7" t="s">
        <v>38</v>
      </c>
      <c r="D49" s="7" t="s">
        <v>49</v>
      </c>
      <c r="E49" s="7" t="s">
        <v>191</v>
      </c>
      <c r="F49" s="7" t="s">
        <v>50</v>
      </c>
      <c r="G49" s="7" t="s">
        <v>38</v>
      </c>
      <c r="H49" s="7" t="s">
        <v>122</v>
      </c>
      <c r="I49" s="7" t="s">
        <v>52</v>
      </c>
      <c r="J49" s="67">
        <v>30</v>
      </c>
      <c r="K49" s="67">
        <v>0</v>
      </c>
      <c r="L49" s="67">
        <f t="shared" si="1"/>
        <v>0</v>
      </c>
      <c r="M49" s="22">
        <v>30</v>
      </c>
      <c r="N49" s="194">
        <v>0</v>
      </c>
      <c r="O49" s="22">
        <v>50</v>
      </c>
      <c r="P49" s="22">
        <v>0</v>
      </c>
      <c r="Q49" s="67">
        <f t="shared" si="3"/>
        <v>0</v>
      </c>
      <c r="R49" s="22">
        <v>50</v>
      </c>
      <c r="S49" s="196">
        <v>0</v>
      </c>
    </row>
    <row r="50" spans="1:19" x14ac:dyDescent="0.25">
      <c r="A50" s="10" t="s">
        <v>258</v>
      </c>
      <c r="B50" s="83">
        <v>650</v>
      </c>
      <c r="C50" s="7" t="s">
        <v>38</v>
      </c>
      <c r="D50" s="7" t="s">
        <v>49</v>
      </c>
      <c r="E50" s="7" t="s">
        <v>55</v>
      </c>
      <c r="F50" s="7" t="s">
        <v>42</v>
      </c>
      <c r="G50" s="7" t="s">
        <v>39</v>
      </c>
      <c r="H50" s="7" t="s">
        <v>112</v>
      </c>
      <c r="I50" s="7" t="s">
        <v>40</v>
      </c>
      <c r="J50" s="67">
        <f t="shared" ref="J50:R53" si="13">J51</f>
        <v>1762</v>
      </c>
      <c r="K50" s="67">
        <f t="shared" si="13"/>
        <v>0</v>
      </c>
      <c r="L50" s="67">
        <f t="shared" si="1"/>
        <v>0</v>
      </c>
      <c r="M50" s="22">
        <f t="shared" si="13"/>
        <v>1762</v>
      </c>
      <c r="N50" s="194">
        <f t="shared" si="13"/>
        <v>0</v>
      </c>
      <c r="O50" s="22">
        <f t="shared" si="13"/>
        <v>3566</v>
      </c>
      <c r="P50" s="22">
        <f t="shared" si="13"/>
        <v>0</v>
      </c>
      <c r="Q50" s="67">
        <f t="shared" si="3"/>
        <v>0</v>
      </c>
      <c r="R50" s="22">
        <f t="shared" si="13"/>
        <v>3566</v>
      </c>
      <c r="S50" s="196">
        <v>0</v>
      </c>
    </row>
    <row r="51" spans="1:19" x14ac:dyDescent="0.25">
      <c r="A51" s="10" t="s">
        <v>20</v>
      </c>
      <c r="B51" s="83">
        <v>650</v>
      </c>
      <c r="C51" s="7" t="s">
        <v>38</v>
      </c>
      <c r="D51" s="7" t="s">
        <v>49</v>
      </c>
      <c r="E51" s="7" t="s">
        <v>55</v>
      </c>
      <c r="F51" s="7" t="s">
        <v>42</v>
      </c>
      <c r="G51" s="7" t="s">
        <v>39</v>
      </c>
      <c r="H51" s="7" t="s">
        <v>112</v>
      </c>
      <c r="I51" s="7" t="s">
        <v>40</v>
      </c>
      <c r="J51" s="67">
        <f t="shared" si="13"/>
        <v>1762</v>
      </c>
      <c r="K51" s="67">
        <f t="shared" si="13"/>
        <v>0</v>
      </c>
      <c r="L51" s="67">
        <f t="shared" si="1"/>
        <v>0</v>
      </c>
      <c r="M51" s="22">
        <f t="shared" si="13"/>
        <v>1762</v>
      </c>
      <c r="N51" s="194">
        <f t="shared" si="13"/>
        <v>0</v>
      </c>
      <c r="O51" s="22">
        <f t="shared" si="13"/>
        <v>3566</v>
      </c>
      <c r="P51" s="22">
        <f t="shared" si="13"/>
        <v>0</v>
      </c>
      <c r="Q51" s="67">
        <f t="shared" si="3"/>
        <v>0</v>
      </c>
      <c r="R51" s="22">
        <f t="shared" si="13"/>
        <v>3566</v>
      </c>
      <c r="S51" s="196">
        <v>0</v>
      </c>
    </row>
    <row r="52" spans="1:19" ht="51.75" x14ac:dyDescent="0.25">
      <c r="A52" s="10" t="s">
        <v>131</v>
      </c>
      <c r="B52" s="83">
        <v>650</v>
      </c>
      <c r="C52" s="7" t="s">
        <v>38</v>
      </c>
      <c r="D52" s="7" t="s">
        <v>49</v>
      </c>
      <c r="E52" s="7" t="s">
        <v>55</v>
      </c>
      <c r="F52" s="7" t="s">
        <v>42</v>
      </c>
      <c r="G52" s="7" t="s">
        <v>38</v>
      </c>
      <c r="H52" s="7" t="s">
        <v>112</v>
      </c>
      <c r="I52" s="7" t="s">
        <v>40</v>
      </c>
      <c r="J52" s="67">
        <f t="shared" si="13"/>
        <v>1762</v>
      </c>
      <c r="K52" s="67">
        <f t="shared" si="13"/>
        <v>0</v>
      </c>
      <c r="L52" s="67">
        <f t="shared" si="1"/>
        <v>0</v>
      </c>
      <c r="M52" s="22">
        <f t="shared" si="13"/>
        <v>1762</v>
      </c>
      <c r="N52" s="194">
        <f t="shared" si="13"/>
        <v>0</v>
      </c>
      <c r="O52" s="22">
        <f t="shared" si="13"/>
        <v>3566</v>
      </c>
      <c r="P52" s="22">
        <f t="shared" si="13"/>
        <v>0</v>
      </c>
      <c r="Q52" s="67">
        <f t="shared" si="3"/>
        <v>0</v>
      </c>
      <c r="R52" s="22">
        <f t="shared" si="13"/>
        <v>3566</v>
      </c>
      <c r="S52" s="196">
        <v>0</v>
      </c>
    </row>
    <row r="53" spans="1:19" x14ac:dyDescent="0.25">
      <c r="A53" s="10" t="s">
        <v>258</v>
      </c>
      <c r="B53" s="83">
        <v>650</v>
      </c>
      <c r="C53" s="7" t="s">
        <v>38</v>
      </c>
      <c r="D53" s="7" t="s">
        <v>49</v>
      </c>
      <c r="E53" s="7" t="s">
        <v>55</v>
      </c>
      <c r="F53" s="7" t="s">
        <v>42</v>
      </c>
      <c r="G53" s="7" t="s">
        <v>38</v>
      </c>
      <c r="H53" s="7" t="s">
        <v>259</v>
      </c>
      <c r="I53" s="7" t="s">
        <v>40</v>
      </c>
      <c r="J53" s="67">
        <f t="shared" si="13"/>
        <v>1762</v>
      </c>
      <c r="K53" s="67">
        <f t="shared" si="13"/>
        <v>0</v>
      </c>
      <c r="L53" s="67">
        <f t="shared" si="1"/>
        <v>0</v>
      </c>
      <c r="M53" s="22">
        <f t="shared" si="13"/>
        <v>1762</v>
      </c>
      <c r="N53" s="194">
        <f t="shared" si="13"/>
        <v>0</v>
      </c>
      <c r="O53" s="22">
        <f t="shared" si="13"/>
        <v>3566</v>
      </c>
      <c r="P53" s="22">
        <f t="shared" si="13"/>
        <v>0</v>
      </c>
      <c r="Q53" s="67">
        <f t="shared" si="3"/>
        <v>0</v>
      </c>
      <c r="R53" s="22">
        <f t="shared" si="13"/>
        <v>3566</v>
      </c>
      <c r="S53" s="196">
        <v>0</v>
      </c>
    </row>
    <row r="54" spans="1:19" x14ac:dyDescent="0.25">
      <c r="A54" s="10" t="s">
        <v>13</v>
      </c>
      <c r="B54" s="83">
        <v>650</v>
      </c>
      <c r="C54" s="7" t="s">
        <v>38</v>
      </c>
      <c r="D54" s="7" t="s">
        <v>49</v>
      </c>
      <c r="E54" s="7" t="s">
        <v>55</v>
      </c>
      <c r="F54" s="7" t="s">
        <v>42</v>
      </c>
      <c r="G54" s="7" t="s">
        <v>38</v>
      </c>
      <c r="H54" s="7" t="s">
        <v>259</v>
      </c>
      <c r="I54" s="7" t="s">
        <v>56</v>
      </c>
      <c r="J54" s="67">
        <f>J55</f>
        <v>1762</v>
      </c>
      <c r="K54" s="67">
        <f>K55</f>
        <v>0</v>
      </c>
      <c r="L54" s="67">
        <f t="shared" si="1"/>
        <v>0</v>
      </c>
      <c r="M54" s="22">
        <f>M55</f>
        <v>1762</v>
      </c>
      <c r="N54" s="194">
        <f>N55</f>
        <v>0</v>
      </c>
      <c r="O54" s="22">
        <f>O55</f>
        <v>3566</v>
      </c>
      <c r="P54" s="22">
        <f>P55</f>
        <v>0</v>
      </c>
      <c r="Q54" s="67">
        <f t="shared" si="3"/>
        <v>0</v>
      </c>
      <c r="R54" s="22">
        <f>R55</f>
        <v>3566</v>
      </c>
      <c r="S54" s="196">
        <v>0</v>
      </c>
    </row>
    <row r="55" spans="1:19" x14ac:dyDescent="0.25">
      <c r="A55" s="10" t="s">
        <v>15</v>
      </c>
      <c r="B55" s="83">
        <v>650</v>
      </c>
      <c r="C55" s="7" t="s">
        <v>38</v>
      </c>
      <c r="D55" s="7" t="s">
        <v>49</v>
      </c>
      <c r="E55" s="7" t="s">
        <v>55</v>
      </c>
      <c r="F55" s="7" t="s">
        <v>42</v>
      </c>
      <c r="G55" s="7" t="s">
        <v>38</v>
      </c>
      <c r="H55" s="7" t="s">
        <v>259</v>
      </c>
      <c r="I55" s="7" t="s">
        <v>57</v>
      </c>
      <c r="J55" s="67">
        <v>1762</v>
      </c>
      <c r="K55" s="67">
        <v>0</v>
      </c>
      <c r="L55" s="67">
        <f t="shared" si="1"/>
        <v>0</v>
      </c>
      <c r="M55" s="22">
        <v>1762</v>
      </c>
      <c r="N55" s="194">
        <v>0</v>
      </c>
      <c r="O55" s="22">
        <v>3566</v>
      </c>
      <c r="P55" s="22">
        <v>0</v>
      </c>
      <c r="Q55" s="67">
        <f t="shared" si="3"/>
        <v>0</v>
      </c>
      <c r="R55" s="22">
        <v>3566</v>
      </c>
      <c r="S55" s="196">
        <v>0</v>
      </c>
    </row>
    <row r="56" spans="1:19" s="136" customFormat="1" x14ac:dyDescent="0.25">
      <c r="A56" s="82" t="s">
        <v>18</v>
      </c>
      <c r="B56" s="83">
        <v>650</v>
      </c>
      <c r="C56" s="24" t="s">
        <v>41</v>
      </c>
      <c r="D56" s="24" t="s">
        <v>39</v>
      </c>
      <c r="E56" s="24" t="s">
        <v>39</v>
      </c>
      <c r="F56" s="24" t="s">
        <v>42</v>
      </c>
      <c r="G56" s="24" t="s">
        <v>39</v>
      </c>
      <c r="H56" s="24" t="s">
        <v>112</v>
      </c>
      <c r="I56" s="24" t="s">
        <v>40</v>
      </c>
      <c r="J56" s="65">
        <f t="shared" ref="J56:R60" si="14">J57</f>
        <v>622.5</v>
      </c>
      <c r="K56" s="65">
        <f t="shared" si="14"/>
        <v>622.5</v>
      </c>
      <c r="L56" s="65">
        <f t="shared" si="1"/>
        <v>0</v>
      </c>
      <c r="M56" s="78">
        <f t="shared" si="14"/>
        <v>622.5</v>
      </c>
      <c r="N56" s="193">
        <f t="shared" si="14"/>
        <v>622.5</v>
      </c>
      <c r="O56" s="78">
        <f t="shared" si="14"/>
        <v>645.1</v>
      </c>
      <c r="P56" s="78">
        <f t="shared" si="14"/>
        <v>622.5</v>
      </c>
      <c r="Q56" s="65">
        <f t="shared" si="3"/>
        <v>0</v>
      </c>
      <c r="R56" s="78">
        <f t="shared" si="14"/>
        <v>645.1</v>
      </c>
      <c r="S56" s="195">
        <v>622.5</v>
      </c>
    </row>
    <row r="57" spans="1:19" s="136" customFormat="1" x14ac:dyDescent="0.25">
      <c r="A57" s="90" t="s">
        <v>178</v>
      </c>
      <c r="B57" s="83">
        <v>650</v>
      </c>
      <c r="C57" s="24" t="s">
        <v>41</v>
      </c>
      <c r="D57" s="24" t="s">
        <v>45</v>
      </c>
      <c r="E57" s="24" t="s">
        <v>39</v>
      </c>
      <c r="F57" s="24" t="s">
        <v>42</v>
      </c>
      <c r="G57" s="24" t="s">
        <v>39</v>
      </c>
      <c r="H57" s="24" t="s">
        <v>112</v>
      </c>
      <c r="I57" s="24" t="s">
        <v>40</v>
      </c>
      <c r="J57" s="65">
        <f t="shared" si="14"/>
        <v>622.5</v>
      </c>
      <c r="K57" s="65">
        <f t="shared" si="14"/>
        <v>622.5</v>
      </c>
      <c r="L57" s="65">
        <f t="shared" si="1"/>
        <v>0</v>
      </c>
      <c r="M57" s="78">
        <f t="shared" si="14"/>
        <v>622.5</v>
      </c>
      <c r="N57" s="193">
        <f t="shared" si="14"/>
        <v>622.5</v>
      </c>
      <c r="O57" s="78">
        <f t="shared" si="14"/>
        <v>645.1</v>
      </c>
      <c r="P57" s="78">
        <f t="shared" si="14"/>
        <v>622.5</v>
      </c>
      <c r="Q57" s="65">
        <f t="shared" si="3"/>
        <v>0</v>
      </c>
      <c r="R57" s="78">
        <f t="shared" si="14"/>
        <v>645.1</v>
      </c>
      <c r="S57" s="195">
        <v>622.5</v>
      </c>
    </row>
    <row r="58" spans="1:19" x14ac:dyDescent="0.25">
      <c r="A58" s="46" t="s">
        <v>192</v>
      </c>
      <c r="B58" s="83">
        <v>650</v>
      </c>
      <c r="C58" s="7" t="s">
        <v>41</v>
      </c>
      <c r="D58" s="7" t="s">
        <v>45</v>
      </c>
      <c r="E58" s="7" t="s">
        <v>55</v>
      </c>
      <c r="F58" s="7" t="s">
        <v>42</v>
      </c>
      <c r="G58" s="7" t="s">
        <v>39</v>
      </c>
      <c r="H58" s="7" t="s">
        <v>112</v>
      </c>
      <c r="I58" s="7" t="s">
        <v>40</v>
      </c>
      <c r="J58" s="67">
        <f t="shared" si="14"/>
        <v>622.5</v>
      </c>
      <c r="K58" s="67">
        <f t="shared" si="14"/>
        <v>622.5</v>
      </c>
      <c r="L58" s="67">
        <f t="shared" si="1"/>
        <v>0</v>
      </c>
      <c r="M58" s="22">
        <f t="shared" si="14"/>
        <v>622.5</v>
      </c>
      <c r="N58" s="194">
        <f t="shared" si="14"/>
        <v>622.5</v>
      </c>
      <c r="O58" s="22">
        <f t="shared" si="14"/>
        <v>645.1</v>
      </c>
      <c r="P58" s="22">
        <f t="shared" si="14"/>
        <v>622.5</v>
      </c>
      <c r="Q58" s="67">
        <f t="shared" si="3"/>
        <v>0</v>
      </c>
      <c r="R58" s="22">
        <f t="shared" si="14"/>
        <v>645.1</v>
      </c>
      <c r="S58" s="196">
        <v>622.5</v>
      </c>
    </row>
    <row r="59" spans="1:19" ht="51" x14ac:dyDescent="0.25">
      <c r="A59" s="63" t="s">
        <v>226</v>
      </c>
      <c r="B59" s="83">
        <v>650</v>
      </c>
      <c r="C59" s="7" t="s">
        <v>41</v>
      </c>
      <c r="D59" s="7" t="s">
        <v>45</v>
      </c>
      <c r="E59" s="7" t="s">
        <v>55</v>
      </c>
      <c r="F59" s="7" t="s">
        <v>42</v>
      </c>
      <c r="G59" s="7" t="s">
        <v>38</v>
      </c>
      <c r="H59" s="7" t="s">
        <v>132</v>
      </c>
      <c r="I59" s="7" t="s">
        <v>40</v>
      </c>
      <c r="J59" s="67">
        <f t="shared" si="14"/>
        <v>622.5</v>
      </c>
      <c r="K59" s="67">
        <f t="shared" si="14"/>
        <v>622.5</v>
      </c>
      <c r="L59" s="67">
        <f t="shared" si="1"/>
        <v>0</v>
      </c>
      <c r="M59" s="22">
        <f t="shared" si="14"/>
        <v>622.5</v>
      </c>
      <c r="N59" s="194">
        <f t="shared" si="14"/>
        <v>622.5</v>
      </c>
      <c r="O59" s="22">
        <f t="shared" si="14"/>
        <v>645.1</v>
      </c>
      <c r="P59" s="22">
        <f t="shared" si="14"/>
        <v>622.5</v>
      </c>
      <c r="Q59" s="67">
        <f t="shared" si="3"/>
        <v>0</v>
      </c>
      <c r="R59" s="22">
        <f t="shared" si="14"/>
        <v>645.1</v>
      </c>
      <c r="S59" s="196">
        <v>622.5</v>
      </c>
    </row>
    <row r="60" spans="1:19" ht="76.5" x14ac:dyDescent="0.25">
      <c r="A60" s="27" t="s">
        <v>146</v>
      </c>
      <c r="B60" s="83">
        <v>650</v>
      </c>
      <c r="C60" s="7" t="s">
        <v>41</v>
      </c>
      <c r="D60" s="7" t="s">
        <v>45</v>
      </c>
      <c r="E60" s="7" t="s">
        <v>55</v>
      </c>
      <c r="F60" s="7" t="s">
        <v>42</v>
      </c>
      <c r="G60" s="7" t="s">
        <v>38</v>
      </c>
      <c r="H60" s="7" t="s">
        <v>132</v>
      </c>
      <c r="I60" s="7" t="s">
        <v>104</v>
      </c>
      <c r="J60" s="67">
        <f t="shared" si="14"/>
        <v>622.5</v>
      </c>
      <c r="K60" s="67">
        <f t="shared" si="14"/>
        <v>622.5</v>
      </c>
      <c r="L60" s="67">
        <f t="shared" si="1"/>
        <v>0</v>
      </c>
      <c r="M60" s="22">
        <f t="shared" si="14"/>
        <v>622.5</v>
      </c>
      <c r="N60" s="194">
        <f t="shared" si="14"/>
        <v>622.5</v>
      </c>
      <c r="O60" s="22">
        <f t="shared" si="14"/>
        <v>645.1</v>
      </c>
      <c r="P60" s="22">
        <f t="shared" si="14"/>
        <v>622.5</v>
      </c>
      <c r="Q60" s="67">
        <f t="shared" si="3"/>
        <v>0</v>
      </c>
      <c r="R60" s="22">
        <f t="shared" si="14"/>
        <v>645.1</v>
      </c>
      <c r="S60" s="196">
        <v>622.5</v>
      </c>
    </row>
    <row r="61" spans="1:19" ht="26.25" x14ac:dyDescent="0.25">
      <c r="A61" s="10" t="s">
        <v>114</v>
      </c>
      <c r="B61" s="83">
        <v>650</v>
      </c>
      <c r="C61" s="7" t="s">
        <v>41</v>
      </c>
      <c r="D61" s="7" t="s">
        <v>45</v>
      </c>
      <c r="E61" s="7" t="s">
        <v>55</v>
      </c>
      <c r="F61" s="7" t="s">
        <v>42</v>
      </c>
      <c r="G61" s="7" t="s">
        <v>38</v>
      </c>
      <c r="H61" s="7" t="s">
        <v>132</v>
      </c>
      <c r="I61" s="7" t="s">
        <v>115</v>
      </c>
      <c r="J61" s="67">
        <v>622.5</v>
      </c>
      <c r="K61" s="67">
        <v>622.5</v>
      </c>
      <c r="L61" s="67">
        <f t="shared" si="1"/>
        <v>0</v>
      </c>
      <c r="M61" s="22">
        <v>622.5</v>
      </c>
      <c r="N61" s="194">
        <v>622.5</v>
      </c>
      <c r="O61" s="22">
        <v>645.1</v>
      </c>
      <c r="P61" s="22">
        <v>622.5</v>
      </c>
      <c r="Q61" s="67">
        <f t="shared" si="3"/>
        <v>0</v>
      </c>
      <c r="R61" s="22">
        <v>645.1</v>
      </c>
      <c r="S61" s="196">
        <v>622.5</v>
      </c>
    </row>
    <row r="62" spans="1:19" s="136" customFormat="1" ht="27" x14ac:dyDescent="0.25">
      <c r="A62" s="85" t="s">
        <v>21</v>
      </c>
      <c r="B62" s="83">
        <v>650</v>
      </c>
      <c r="C62" s="24" t="s">
        <v>45</v>
      </c>
      <c r="D62" s="24" t="s">
        <v>39</v>
      </c>
      <c r="E62" s="24" t="s">
        <v>39</v>
      </c>
      <c r="F62" s="24" t="s">
        <v>42</v>
      </c>
      <c r="G62" s="24" t="s">
        <v>39</v>
      </c>
      <c r="H62" s="24" t="s">
        <v>112</v>
      </c>
      <c r="I62" s="24" t="s">
        <v>40</v>
      </c>
      <c r="J62" s="65">
        <f>J63+J70+J76</f>
        <v>142.30000000000001</v>
      </c>
      <c r="K62" s="65">
        <f>K63+K70+K76</f>
        <v>61</v>
      </c>
      <c r="L62" s="65">
        <f t="shared" si="1"/>
        <v>0</v>
      </c>
      <c r="M62" s="78">
        <f>M63+M70+M76</f>
        <v>142.30000000000001</v>
      </c>
      <c r="N62" s="193">
        <f>N63+N70+N76</f>
        <v>61</v>
      </c>
      <c r="O62" s="78">
        <f>O63+O70+O76</f>
        <v>142.30000000000001</v>
      </c>
      <c r="P62" s="78">
        <f>P63+P70+P76</f>
        <v>61</v>
      </c>
      <c r="Q62" s="65">
        <f t="shared" si="3"/>
        <v>0</v>
      </c>
      <c r="R62" s="78">
        <f>R63+R70+R76</f>
        <v>142.30000000000001</v>
      </c>
      <c r="S62" s="195">
        <v>61</v>
      </c>
    </row>
    <row r="63" spans="1:19" s="136" customFormat="1" x14ac:dyDescent="0.25">
      <c r="A63" s="56" t="s">
        <v>148</v>
      </c>
      <c r="B63" s="83">
        <v>650</v>
      </c>
      <c r="C63" s="24" t="s">
        <v>45</v>
      </c>
      <c r="D63" s="24" t="s">
        <v>43</v>
      </c>
      <c r="E63" s="24" t="s">
        <v>39</v>
      </c>
      <c r="F63" s="24" t="s">
        <v>42</v>
      </c>
      <c r="G63" s="24" t="s">
        <v>39</v>
      </c>
      <c r="H63" s="24" t="s">
        <v>112</v>
      </c>
      <c r="I63" s="24" t="s">
        <v>40</v>
      </c>
      <c r="J63" s="65">
        <f>J64</f>
        <v>61</v>
      </c>
      <c r="K63" s="65">
        <f>K64</f>
        <v>61</v>
      </c>
      <c r="L63" s="65">
        <f t="shared" si="1"/>
        <v>0</v>
      </c>
      <c r="M63" s="78">
        <f t="shared" ref="M63:P64" si="15">M64</f>
        <v>61</v>
      </c>
      <c r="N63" s="193">
        <f t="shared" si="15"/>
        <v>61</v>
      </c>
      <c r="O63" s="78">
        <f t="shared" si="15"/>
        <v>61</v>
      </c>
      <c r="P63" s="78">
        <f t="shared" si="15"/>
        <v>61</v>
      </c>
      <c r="Q63" s="65">
        <f t="shared" si="3"/>
        <v>0</v>
      </c>
      <c r="R63" s="78">
        <f>R64</f>
        <v>61</v>
      </c>
      <c r="S63" s="195">
        <v>61</v>
      </c>
    </row>
    <row r="64" spans="1:19" ht="51.75" x14ac:dyDescent="0.25">
      <c r="A64" s="10" t="s">
        <v>190</v>
      </c>
      <c r="B64" s="83">
        <v>650</v>
      </c>
      <c r="C64" s="7" t="s">
        <v>45</v>
      </c>
      <c r="D64" s="7" t="s">
        <v>43</v>
      </c>
      <c r="E64" s="7" t="s">
        <v>191</v>
      </c>
      <c r="F64" s="7" t="s">
        <v>42</v>
      </c>
      <c r="G64" s="7" t="s">
        <v>39</v>
      </c>
      <c r="H64" s="7" t="s">
        <v>112</v>
      </c>
      <c r="I64" s="7" t="s">
        <v>40</v>
      </c>
      <c r="J64" s="67">
        <f>J65</f>
        <v>61</v>
      </c>
      <c r="K64" s="67">
        <f>K65</f>
        <v>61</v>
      </c>
      <c r="L64" s="67">
        <f t="shared" si="1"/>
        <v>0</v>
      </c>
      <c r="M64" s="22">
        <f t="shared" si="15"/>
        <v>61</v>
      </c>
      <c r="N64" s="194">
        <f t="shared" si="15"/>
        <v>61</v>
      </c>
      <c r="O64" s="22">
        <f t="shared" si="15"/>
        <v>61</v>
      </c>
      <c r="P64" s="22">
        <f t="shared" si="15"/>
        <v>61</v>
      </c>
      <c r="Q64" s="67">
        <f t="shared" si="3"/>
        <v>0</v>
      </c>
      <c r="R64" s="22">
        <f>R65</f>
        <v>61</v>
      </c>
      <c r="S64" s="196">
        <v>61</v>
      </c>
    </row>
    <row r="65" spans="1:19" ht="26.25" x14ac:dyDescent="0.25">
      <c r="A65" s="10" t="s">
        <v>124</v>
      </c>
      <c r="B65" s="83">
        <v>650</v>
      </c>
      <c r="C65" s="7" t="s">
        <v>45</v>
      </c>
      <c r="D65" s="7" t="s">
        <v>43</v>
      </c>
      <c r="E65" s="7" t="s">
        <v>191</v>
      </c>
      <c r="F65" s="7" t="s">
        <v>44</v>
      </c>
      <c r="G65" s="7" t="s">
        <v>39</v>
      </c>
      <c r="H65" s="7" t="s">
        <v>112</v>
      </c>
      <c r="I65" s="7" t="s">
        <v>40</v>
      </c>
      <c r="J65" s="67">
        <f t="shared" ref="J65:R66" si="16">J66</f>
        <v>61</v>
      </c>
      <c r="K65" s="67">
        <f t="shared" si="16"/>
        <v>61</v>
      </c>
      <c r="L65" s="67">
        <f t="shared" si="1"/>
        <v>0</v>
      </c>
      <c r="M65" s="22">
        <f t="shared" si="16"/>
        <v>61</v>
      </c>
      <c r="N65" s="194">
        <f t="shared" si="16"/>
        <v>61</v>
      </c>
      <c r="O65" s="22">
        <f t="shared" si="16"/>
        <v>61</v>
      </c>
      <c r="P65" s="22">
        <f t="shared" si="16"/>
        <v>61</v>
      </c>
      <c r="Q65" s="67">
        <f t="shared" si="3"/>
        <v>0</v>
      </c>
      <c r="R65" s="22">
        <f t="shared" si="16"/>
        <v>61</v>
      </c>
      <c r="S65" s="196">
        <v>61</v>
      </c>
    </row>
    <row r="66" spans="1:19" ht="51.75" x14ac:dyDescent="0.25">
      <c r="A66" s="10" t="s">
        <v>133</v>
      </c>
      <c r="B66" s="83">
        <v>650</v>
      </c>
      <c r="C66" s="7" t="s">
        <v>45</v>
      </c>
      <c r="D66" s="7" t="s">
        <v>43</v>
      </c>
      <c r="E66" s="7" t="s">
        <v>191</v>
      </c>
      <c r="F66" s="7" t="s">
        <v>44</v>
      </c>
      <c r="G66" s="7" t="s">
        <v>38</v>
      </c>
      <c r="H66" s="7" t="s">
        <v>112</v>
      </c>
      <c r="I66" s="7" t="s">
        <v>40</v>
      </c>
      <c r="J66" s="67">
        <f t="shared" si="16"/>
        <v>61</v>
      </c>
      <c r="K66" s="67">
        <f t="shared" si="16"/>
        <v>61</v>
      </c>
      <c r="L66" s="67">
        <f t="shared" si="1"/>
        <v>0</v>
      </c>
      <c r="M66" s="22">
        <f t="shared" si="16"/>
        <v>61</v>
      </c>
      <c r="N66" s="194">
        <f t="shared" si="16"/>
        <v>61</v>
      </c>
      <c r="O66" s="22">
        <f t="shared" si="16"/>
        <v>61</v>
      </c>
      <c r="P66" s="22">
        <f t="shared" si="16"/>
        <v>61</v>
      </c>
      <c r="Q66" s="67">
        <f t="shared" si="3"/>
        <v>0</v>
      </c>
      <c r="R66" s="22">
        <f t="shared" si="16"/>
        <v>61</v>
      </c>
      <c r="S66" s="196">
        <v>61</v>
      </c>
    </row>
    <row r="67" spans="1:19" ht="64.5" x14ac:dyDescent="0.25">
      <c r="A67" s="46" t="s">
        <v>245</v>
      </c>
      <c r="B67" s="83">
        <v>650</v>
      </c>
      <c r="C67" s="7" t="s">
        <v>45</v>
      </c>
      <c r="D67" s="7" t="s">
        <v>43</v>
      </c>
      <c r="E67" s="7" t="s">
        <v>191</v>
      </c>
      <c r="F67" s="7" t="s">
        <v>44</v>
      </c>
      <c r="G67" s="7" t="s">
        <v>38</v>
      </c>
      <c r="H67" s="7" t="s">
        <v>134</v>
      </c>
      <c r="I67" s="7" t="s">
        <v>40</v>
      </c>
      <c r="J67" s="67">
        <f>J68</f>
        <v>61</v>
      </c>
      <c r="K67" s="67">
        <f>K68</f>
        <v>61</v>
      </c>
      <c r="L67" s="67">
        <f t="shared" si="1"/>
        <v>0</v>
      </c>
      <c r="M67" s="22">
        <f t="shared" ref="M67:P68" si="17">M68</f>
        <v>61</v>
      </c>
      <c r="N67" s="194">
        <f t="shared" si="17"/>
        <v>61</v>
      </c>
      <c r="O67" s="22">
        <f t="shared" si="17"/>
        <v>61</v>
      </c>
      <c r="P67" s="22">
        <f t="shared" si="17"/>
        <v>61</v>
      </c>
      <c r="Q67" s="67">
        <f t="shared" si="3"/>
        <v>0</v>
      </c>
      <c r="R67" s="22">
        <f>R68</f>
        <v>61</v>
      </c>
      <c r="S67" s="196">
        <v>61</v>
      </c>
    </row>
    <row r="68" spans="1:19" ht="38.25" x14ac:dyDescent="0.25">
      <c r="A68" s="27" t="s">
        <v>147</v>
      </c>
      <c r="B68" s="83">
        <v>650</v>
      </c>
      <c r="C68" s="7" t="s">
        <v>45</v>
      </c>
      <c r="D68" s="7" t="s">
        <v>43</v>
      </c>
      <c r="E68" s="7" t="s">
        <v>191</v>
      </c>
      <c r="F68" s="7" t="s">
        <v>44</v>
      </c>
      <c r="G68" s="7" t="s">
        <v>38</v>
      </c>
      <c r="H68" s="7" t="s">
        <v>134</v>
      </c>
      <c r="I68" s="7" t="s">
        <v>51</v>
      </c>
      <c r="J68" s="67">
        <f>J69</f>
        <v>61</v>
      </c>
      <c r="K68" s="67">
        <f>K69</f>
        <v>61</v>
      </c>
      <c r="L68" s="67">
        <f t="shared" si="1"/>
        <v>0</v>
      </c>
      <c r="M68" s="22">
        <f t="shared" si="17"/>
        <v>61</v>
      </c>
      <c r="N68" s="194">
        <f t="shared" si="17"/>
        <v>61</v>
      </c>
      <c r="O68" s="22">
        <f t="shared" si="17"/>
        <v>61</v>
      </c>
      <c r="P68" s="22">
        <f t="shared" si="17"/>
        <v>61</v>
      </c>
      <c r="Q68" s="67">
        <f t="shared" si="3"/>
        <v>0</v>
      </c>
      <c r="R68" s="22">
        <f>R69</f>
        <v>61</v>
      </c>
      <c r="S68" s="196">
        <v>61</v>
      </c>
    </row>
    <row r="69" spans="1:19" ht="39" x14ac:dyDescent="0.25">
      <c r="A69" s="10" t="s">
        <v>103</v>
      </c>
      <c r="B69" s="83">
        <v>650</v>
      </c>
      <c r="C69" s="7" t="s">
        <v>45</v>
      </c>
      <c r="D69" s="7" t="s">
        <v>43</v>
      </c>
      <c r="E69" s="7" t="s">
        <v>191</v>
      </c>
      <c r="F69" s="7" t="s">
        <v>44</v>
      </c>
      <c r="G69" s="7" t="s">
        <v>38</v>
      </c>
      <c r="H69" s="7" t="s">
        <v>134</v>
      </c>
      <c r="I69" s="7" t="s">
        <v>52</v>
      </c>
      <c r="J69" s="67">
        <v>61</v>
      </c>
      <c r="K69" s="67">
        <v>61</v>
      </c>
      <c r="L69" s="67">
        <f t="shared" si="1"/>
        <v>0</v>
      </c>
      <c r="M69" s="22">
        <v>61</v>
      </c>
      <c r="N69" s="194">
        <v>61</v>
      </c>
      <c r="O69" s="22">
        <v>61</v>
      </c>
      <c r="P69" s="22">
        <v>61</v>
      </c>
      <c r="Q69" s="67">
        <f t="shared" si="3"/>
        <v>0</v>
      </c>
      <c r="R69" s="22">
        <v>61</v>
      </c>
      <c r="S69" s="196">
        <v>61</v>
      </c>
    </row>
    <row r="70" spans="1:19" s="136" customFormat="1" ht="54" x14ac:dyDescent="0.25">
      <c r="A70" s="56" t="s">
        <v>227</v>
      </c>
      <c r="B70" s="83">
        <v>650</v>
      </c>
      <c r="C70" s="24" t="s">
        <v>45</v>
      </c>
      <c r="D70" s="24" t="s">
        <v>123</v>
      </c>
      <c r="E70" s="24" t="s">
        <v>39</v>
      </c>
      <c r="F70" s="24" t="s">
        <v>42</v>
      </c>
      <c r="G70" s="24" t="s">
        <v>39</v>
      </c>
      <c r="H70" s="24" t="s">
        <v>112</v>
      </c>
      <c r="I70" s="24" t="s">
        <v>40</v>
      </c>
      <c r="J70" s="65">
        <f>J71</f>
        <v>50</v>
      </c>
      <c r="K70" s="65">
        <f>K71</f>
        <v>0</v>
      </c>
      <c r="L70" s="65">
        <f t="shared" si="1"/>
        <v>0</v>
      </c>
      <c r="M70" s="78">
        <f t="shared" ref="M70:P71" si="18">M71</f>
        <v>50</v>
      </c>
      <c r="N70" s="193">
        <f t="shared" si="18"/>
        <v>0</v>
      </c>
      <c r="O70" s="78">
        <f t="shared" si="18"/>
        <v>50</v>
      </c>
      <c r="P70" s="78">
        <f t="shared" si="18"/>
        <v>0</v>
      </c>
      <c r="Q70" s="65">
        <f t="shared" si="3"/>
        <v>0</v>
      </c>
      <c r="R70" s="78">
        <f>R71</f>
        <v>50</v>
      </c>
      <c r="S70" s="195">
        <v>0</v>
      </c>
    </row>
    <row r="71" spans="1:19" ht="64.5" x14ac:dyDescent="0.25">
      <c r="A71" s="10" t="s">
        <v>194</v>
      </c>
      <c r="B71" s="83">
        <v>650</v>
      </c>
      <c r="C71" s="7" t="s">
        <v>45</v>
      </c>
      <c r="D71" s="7" t="s">
        <v>123</v>
      </c>
      <c r="E71" s="7" t="s">
        <v>193</v>
      </c>
      <c r="F71" s="7" t="s">
        <v>42</v>
      </c>
      <c r="G71" s="7" t="s">
        <v>39</v>
      </c>
      <c r="H71" s="7" t="s">
        <v>112</v>
      </c>
      <c r="I71" s="7" t="s">
        <v>40</v>
      </c>
      <c r="J71" s="67">
        <f>J72</f>
        <v>50</v>
      </c>
      <c r="K71" s="67">
        <f>K72</f>
        <v>0</v>
      </c>
      <c r="L71" s="67">
        <f t="shared" si="1"/>
        <v>0</v>
      </c>
      <c r="M71" s="22">
        <f t="shared" si="18"/>
        <v>50</v>
      </c>
      <c r="N71" s="194">
        <f t="shared" si="18"/>
        <v>0</v>
      </c>
      <c r="O71" s="22">
        <f t="shared" si="18"/>
        <v>50</v>
      </c>
      <c r="P71" s="22">
        <f t="shared" si="18"/>
        <v>0</v>
      </c>
      <c r="Q71" s="67">
        <f t="shared" si="3"/>
        <v>0</v>
      </c>
      <c r="R71" s="22">
        <f>R72</f>
        <v>50</v>
      </c>
      <c r="S71" s="196">
        <v>0</v>
      </c>
    </row>
    <row r="72" spans="1:19" ht="51.75" x14ac:dyDescent="0.25">
      <c r="A72" s="10" t="s">
        <v>161</v>
      </c>
      <c r="B72" s="83">
        <v>650</v>
      </c>
      <c r="C72" s="7" t="s">
        <v>45</v>
      </c>
      <c r="D72" s="7" t="s">
        <v>123</v>
      </c>
      <c r="E72" s="7" t="s">
        <v>193</v>
      </c>
      <c r="F72" s="7" t="s">
        <v>42</v>
      </c>
      <c r="G72" s="7" t="s">
        <v>41</v>
      </c>
      <c r="H72" s="7" t="s">
        <v>112</v>
      </c>
      <c r="I72" s="7" t="s">
        <v>40</v>
      </c>
      <c r="J72" s="67">
        <f t="shared" ref="J72:R72" si="19">J73</f>
        <v>50</v>
      </c>
      <c r="K72" s="67">
        <f t="shared" si="19"/>
        <v>0</v>
      </c>
      <c r="L72" s="67">
        <f t="shared" si="1"/>
        <v>0</v>
      </c>
      <c r="M72" s="22">
        <f t="shared" si="19"/>
        <v>50</v>
      </c>
      <c r="N72" s="194">
        <f t="shared" si="19"/>
        <v>0</v>
      </c>
      <c r="O72" s="22">
        <f t="shared" si="19"/>
        <v>50</v>
      </c>
      <c r="P72" s="22">
        <f t="shared" si="19"/>
        <v>0</v>
      </c>
      <c r="Q72" s="67">
        <f t="shared" si="3"/>
        <v>0</v>
      </c>
      <c r="R72" s="22">
        <f t="shared" si="19"/>
        <v>50</v>
      </c>
      <c r="S72" s="196">
        <v>0</v>
      </c>
    </row>
    <row r="73" spans="1:19" ht="51.75" x14ac:dyDescent="0.25">
      <c r="A73" s="10" t="s">
        <v>163</v>
      </c>
      <c r="B73" s="83">
        <v>650</v>
      </c>
      <c r="C73" s="7" t="s">
        <v>45</v>
      </c>
      <c r="D73" s="7" t="s">
        <v>123</v>
      </c>
      <c r="E73" s="7" t="s">
        <v>193</v>
      </c>
      <c r="F73" s="7" t="s">
        <v>42</v>
      </c>
      <c r="G73" s="7" t="s">
        <v>41</v>
      </c>
      <c r="H73" s="7" t="s">
        <v>162</v>
      </c>
      <c r="I73" s="7" t="s">
        <v>40</v>
      </c>
      <c r="J73" s="67">
        <f>J74</f>
        <v>50</v>
      </c>
      <c r="K73" s="67">
        <f>K74</f>
        <v>0</v>
      </c>
      <c r="L73" s="67">
        <f t="shared" si="1"/>
        <v>0</v>
      </c>
      <c r="M73" s="22">
        <f t="shared" ref="M73:P74" si="20">M74</f>
        <v>50</v>
      </c>
      <c r="N73" s="194">
        <f t="shared" si="20"/>
        <v>0</v>
      </c>
      <c r="O73" s="22">
        <f t="shared" si="20"/>
        <v>50</v>
      </c>
      <c r="P73" s="22">
        <f t="shared" si="20"/>
        <v>0</v>
      </c>
      <c r="Q73" s="67">
        <f t="shared" si="3"/>
        <v>0</v>
      </c>
      <c r="R73" s="22">
        <f>R74</f>
        <v>50</v>
      </c>
      <c r="S73" s="196">
        <v>0</v>
      </c>
    </row>
    <row r="74" spans="1:19" ht="38.25" x14ac:dyDescent="0.25">
      <c r="A74" s="27" t="s">
        <v>147</v>
      </c>
      <c r="B74" s="83">
        <v>650</v>
      </c>
      <c r="C74" s="7" t="s">
        <v>45</v>
      </c>
      <c r="D74" s="7" t="s">
        <v>123</v>
      </c>
      <c r="E74" s="7" t="s">
        <v>193</v>
      </c>
      <c r="F74" s="7" t="s">
        <v>42</v>
      </c>
      <c r="G74" s="7" t="s">
        <v>41</v>
      </c>
      <c r="H74" s="7" t="s">
        <v>162</v>
      </c>
      <c r="I74" s="7" t="s">
        <v>51</v>
      </c>
      <c r="J74" s="67">
        <f>J75</f>
        <v>50</v>
      </c>
      <c r="K74" s="67">
        <f>K75</f>
        <v>0</v>
      </c>
      <c r="L74" s="67">
        <f t="shared" si="1"/>
        <v>0</v>
      </c>
      <c r="M74" s="22">
        <f t="shared" si="20"/>
        <v>50</v>
      </c>
      <c r="N74" s="194">
        <f t="shared" si="20"/>
        <v>0</v>
      </c>
      <c r="O74" s="22">
        <f t="shared" si="20"/>
        <v>50</v>
      </c>
      <c r="P74" s="22">
        <f t="shared" si="20"/>
        <v>0</v>
      </c>
      <c r="Q74" s="67">
        <f t="shared" si="3"/>
        <v>0</v>
      </c>
      <c r="R74" s="22">
        <f>R75</f>
        <v>50</v>
      </c>
      <c r="S74" s="196">
        <v>0</v>
      </c>
    </row>
    <row r="75" spans="1:19" ht="39" x14ac:dyDescent="0.25">
      <c r="A75" s="10" t="s">
        <v>103</v>
      </c>
      <c r="B75" s="83">
        <v>650</v>
      </c>
      <c r="C75" s="7" t="s">
        <v>45</v>
      </c>
      <c r="D75" s="7" t="s">
        <v>123</v>
      </c>
      <c r="E75" s="7" t="s">
        <v>193</v>
      </c>
      <c r="F75" s="7" t="s">
        <v>42</v>
      </c>
      <c r="G75" s="7" t="s">
        <v>41</v>
      </c>
      <c r="H75" s="7" t="s">
        <v>162</v>
      </c>
      <c r="I75" s="7" t="s">
        <v>52</v>
      </c>
      <c r="J75" s="67">
        <v>50</v>
      </c>
      <c r="K75" s="67">
        <v>0</v>
      </c>
      <c r="L75" s="67">
        <f t="shared" ref="L75:L138" si="21">M75-J75</f>
        <v>0</v>
      </c>
      <c r="M75" s="22">
        <v>50</v>
      </c>
      <c r="N75" s="194">
        <v>0</v>
      </c>
      <c r="O75" s="22">
        <v>50</v>
      </c>
      <c r="P75" s="22">
        <v>0</v>
      </c>
      <c r="Q75" s="67">
        <f t="shared" si="3"/>
        <v>0</v>
      </c>
      <c r="R75" s="22">
        <v>50</v>
      </c>
      <c r="S75" s="196">
        <v>0</v>
      </c>
    </row>
    <row r="76" spans="1:19" s="136" customFormat="1" ht="40.5" x14ac:dyDescent="0.25">
      <c r="A76" s="56" t="s">
        <v>195</v>
      </c>
      <c r="B76" s="83">
        <v>650</v>
      </c>
      <c r="C76" s="24" t="s">
        <v>45</v>
      </c>
      <c r="D76" s="24" t="s">
        <v>59</v>
      </c>
      <c r="E76" s="24" t="s">
        <v>39</v>
      </c>
      <c r="F76" s="24" t="s">
        <v>42</v>
      </c>
      <c r="G76" s="24" t="s">
        <v>39</v>
      </c>
      <c r="H76" s="24" t="s">
        <v>112</v>
      </c>
      <c r="I76" s="24" t="s">
        <v>40</v>
      </c>
      <c r="J76" s="65">
        <f t="shared" ref="J76:R78" si="22">J77</f>
        <v>31.3</v>
      </c>
      <c r="K76" s="65">
        <f t="shared" si="22"/>
        <v>0</v>
      </c>
      <c r="L76" s="65">
        <f t="shared" si="21"/>
        <v>0</v>
      </c>
      <c r="M76" s="78">
        <f t="shared" si="22"/>
        <v>31.3</v>
      </c>
      <c r="N76" s="193">
        <f t="shared" si="22"/>
        <v>0</v>
      </c>
      <c r="O76" s="78">
        <f t="shared" si="22"/>
        <v>31.3</v>
      </c>
      <c r="P76" s="78">
        <f t="shared" si="22"/>
        <v>0</v>
      </c>
      <c r="Q76" s="65">
        <f t="shared" ref="Q76:Q150" si="23">R76-O76</f>
        <v>0</v>
      </c>
      <c r="R76" s="78">
        <f t="shared" si="22"/>
        <v>31.3</v>
      </c>
      <c r="S76" s="195">
        <v>0</v>
      </c>
    </row>
    <row r="77" spans="1:19" ht="51.75" x14ac:dyDescent="0.25">
      <c r="A77" s="10" t="s">
        <v>190</v>
      </c>
      <c r="B77" s="83">
        <v>650</v>
      </c>
      <c r="C77" s="7" t="s">
        <v>45</v>
      </c>
      <c r="D77" s="7" t="s">
        <v>59</v>
      </c>
      <c r="E77" s="7" t="s">
        <v>191</v>
      </c>
      <c r="F77" s="7" t="s">
        <v>42</v>
      </c>
      <c r="G77" s="7" t="s">
        <v>39</v>
      </c>
      <c r="H77" s="7" t="s">
        <v>112</v>
      </c>
      <c r="I77" s="7" t="s">
        <v>40</v>
      </c>
      <c r="J77" s="67">
        <f t="shared" si="22"/>
        <v>31.3</v>
      </c>
      <c r="K77" s="67">
        <f t="shared" si="22"/>
        <v>0</v>
      </c>
      <c r="L77" s="67">
        <f t="shared" si="21"/>
        <v>0</v>
      </c>
      <c r="M77" s="22">
        <f t="shared" si="22"/>
        <v>31.3</v>
      </c>
      <c r="N77" s="194">
        <f t="shared" si="22"/>
        <v>0</v>
      </c>
      <c r="O77" s="22">
        <f t="shared" si="22"/>
        <v>31.3</v>
      </c>
      <c r="P77" s="22">
        <f t="shared" si="22"/>
        <v>0</v>
      </c>
      <c r="Q77" s="67">
        <f t="shared" si="23"/>
        <v>0</v>
      </c>
      <c r="R77" s="22">
        <f t="shared" si="22"/>
        <v>31.3</v>
      </c>
      <c r="S77" s="196">
        <v>0</v>
      </c>
    </row>
    <row r="78" spans="1:19" ht="26.25" x14ac:dyDescent="0.25">
      <c r="A78" s="10" t="s">
        <v>124</v>
      </c>
      <c r="B78" s="83">
        <v>650</v>
      </c>
      <c r="C78" s="7" t="s">
        <v>45</v>
      </c>
      <c r="D78" s="7" t="s">
        <v>59</v>
      </c>
      <c r="E78" s="7" t="s">
        <v>191</v>
      </c>
      <c r="F78" s="7" t="s">
        <v>44</v>
      </c>
      <c r="G78" s="7" t="s">
        <v>39</v>
      </c>
      <c r="H78" s="7" t="s">
        <v>112</v>
      </c>
      <c r="I78" s="7" t="s">
        <v>40</v>
      </c>
      <c r="J78" s="67">
        <f t="shared" si="22"/>
        <v>31.3</v>
      </c>
      <c r="K78" s="67">
        <f t="shared" si="22"/>
        <v>0</v>
      </c>
      <c r="L78" s="67">
        <f t="shared" si="21"/>
        <v>0</v>
      </c>
      <c r="M78" s="22">
        <f t="shared" si="22"/>
        <v>31.3</v>
      </c>
      <c r="N78" s="194">
        <f t="shared" si="22"/>
        <v>0</v>
      </c>
      <c r="O78" s="22">
        <f t="shared" si="22"/>
        <v>31.3</v>
      </c>
      <c r="P78" s="22">
        <f t="shared" si="22"/>
        <v>0</v>
      </c>
      <c r="Q78" s="67">
        <f t="shared" si="23"/>
        <v>0</v>
      </c>
      <c r="R78" s="22">
        <f t="shared" si="22"/>
        <v>31.3</v>
      </c>
      <c r="S78" s="196">
        <v>0</v>
      </c>
    </row>
    <row r="79" spans="1:19" ht="26.25" x14ac:dyDescent="0.25">
      <c r="A79" s="10" t="s">
        <v>125</v>
      </c>
      <c r="B79" s="83">
        <v>650</v>
      </c>
      <c r="C79" s="7" t="s">
        <v>45</v>
      </c>
      <c r="D79" s="7" t="s">
        <v>59</v>
      </c>
      <c r="E79" s="7" t="s">
        <v>191</v>
      </c>
      <c r="F79" s="7" t="s">
        <v>44</v>
      </c>
      <c r="G79" s="7" t="s">
        <v>41</v>
      </c>
      <c r="H79" s="7" t="s">
        <v>112</v>
      </c>
      <c r="I79" s="7" t="s">
        <v>40</v>
      </c>
      <c r="J79" s="67">
        <f>J80+J83</f>
        <v>31.3</v>
      </c>
      <c r="K79" s="67">
        <f>K80+K83</f>
        <v>0</v>
      </c>
      <c r="L79" s="67">
        <f t="shared" si="21"/>
        <v>0</v>
      </c>
      <c r="M79" s="22">
        <f>M80+M83</f>
        <v>31.3</v>
      </c>
      <c r="N79" s="194">
        <f>N80+N83</f>
        <v>0</v>
      </c>
      <c r="O79" s="22">
        <f>O80+O83</f>
        <v>31.3</v>
      </c>
      <c r="P79" s="22">
        <f>P80+P83</f>
        <v>0</v>
      </c>
      <c r="Q79" s="67">
        <f t="shared" si="23"/>
        <v>0</v>
      </c>
      <c r="R79" s="22">
        <f>R80+R83</f>
        <v>31.3</v>
      </c>
      <c r="S79" s="196">
        <v>0</v>
      </c>
    </row>
    <row r="80" spans="1:19" ht="26.25" x14ac:dyDescent="0.25">
      <c r="A80" s="16" t="s">
        <v>222</v>
      </c>
      <c r="B80" s="83">
        <v>650</v>
      </c>
      <c r="C80" s="7" t="s">
        <v>45</v>
      </c>
      <c r="D80" s="7" t="s">
        <v>59</v>
      </c>
      <c r="E80" s="7" t="s">
        <v>191</v>
      </c>
      <c r="F80" s="7" t="s">
        <v>44</v>
      </c>
      <c r="G80" s="7" t="s">
        <v>41</v>
      </c>
      <c r="H80" s="7" t="s">
        <v>126</v>
      </c>
      <c r="I80" s="7" t="s">
        <v>40</v>
      </c>
      <c r="J80" s="67">
        <f>J81</f>
        <v>25</v>
      </c>
      <c r="K80" s="67">
        <f>K81</f>
        <v>0</v>
      </c>
      <c r="L80" s="67">
        <f t="shared" si="21"/>
        <v>0</v>
      </c>
      <c r="M80" s="22">
        <f t="shared" ref="M80:P81" si="24">M81</f>
        <v>25</v>
      </c>
      <c r="N80" s="194">
        <f t="shared" si="24"/>
        <v>0</v>
      </c>
      <c r="O80" s="22">
        <f t="shared" si="24"/>
        <v>25</v>
      </c>
      <c r="P80" s="22">
        <f t="shared" si="24"/>
        <v>0</v>
      </c>
      <c r="Q80" s="67">
        <f t="shared" si="23"/>
        <v>0</v>
      </c>
      <c r="R80" s="22">
        <f>R81</f>
        <v>25</v>
      </c>
      <c r="S80" s="196">
        <v>0</v>
      </c>
    </row>
    <row r="81" spans="1:19" ht="76.5" x14ac:dyDescent="0.25">
      <c r="A81" s="27" t="s">
        <v>146</v>
      </c>
      <c r="B81" s="83">
        <v>650</v>
      </c>
      <c r="C81" s="7" t="s">
        <v>45</v>
      </c>
      <c r="D81" s="7" t="s">
        <v>59</v>
      </c>
      <c r="E81" s="7" t="s">
        <v>191</v>
      </c>
      <c r="F81" s="7" t="s">
        <v>44</v>
      </c>
      <c r="G81" s="7" t="s">
        <v>41</v>
      </c>
      <c r="H81" s="7" t="s">
        <v>126</v>
      </c>
      <c r="I81" s="7" t="s">
        <v>104</v>
      </c>
      <c r="J81" s="67">
        <f>J82</f>
        <v>25</v>
      </c>
      <c r="K81" s="67">
        <f>K82</f>
        <v>0</v>
      </c>
      <c r="L81" s="67">
        <f t="shared" si="21"/>
        <v>0</v>
      </c>
      <c r="M81" s="22">
        <f t="shared" si="24"/>
        <v>25</v>
      </c>
      <c r="N81" s="194">
        <f t="shared" si="24"/>
        <v>0</v>
      </c>
      <c r="O81" s="22">
        <f t="shared" si="24"/>
        <v>25</v>
      </c>
      <c r="P81" s="22">
        <f t="shared" si="24"/>
        <v>0</v>
      </c>
      <c r="Q81" s="67">
        <f t="shared" si="23"/>
        <v>0</v>
      </c>
      <c r="R81" s="22">
        <f>R82</f>
        <v>25</v>
      </c>
      <c r="S81" s="196">
        <v>0</v>
      </c>
    </row>
    <row r="82" spans="1:19" ht="25.5" x14ac:dyDescent="0.25">
      <c r="A82" s="27" t="s">
        <v>17</v>
      </c>
      <c r="B82" s="83">
        <v>650</v>
      </c>
      <c r="C82" s="7" t="s">
        <v>45</v>
      </c>
      <c r="D82" s="7" t="s">
        <v>59</v>
      </c>
      <c r="E82" s="7" t="s">
        <v>191</v>
      </c>
      <c r="F82" s="7" t="s">
        <v>44</v>
      </c>
      <c r="G82" s="7" t="s">
        <v>41</v>
      </c>
      <c r="H82" s="7" t="s">
        <v>126</v>
      </c>
      <c r="I82" s="7" t="s">
        <v>105</v>
      </c>
      <c r="J82" s="67">
        <v>25</v>
      </c>
      <c r="K82" s="67">
        <v>0</v>
      </c>
      <c r="L82" s="67">
        <f t="shared" si="21"/>
        <v>0</v>
      </c>
      <c r="M82" s="22">
        <v>25</v>
      </c>
      <c r="N82" s="194">
        <v>0</v>
      </c>
      <c r="O82" s="22">
        <v>25</v>
      </c>
      <c r="P82" s="22">
        <v>0</v>
      </c>
      <c r="Q82" s="67">
        <f t="shared" si="23"/>
        <v>0</v>
      </c>
      <c r="R82" s="22">
        <v>25</v>
      </c>
      <c r="S82" s="196">
        <v>0</v>
      </c>
    </row>
    <row r="83" spans="1:19" ht="39" x14ac:dyDescent="0.25">
      <c r="A83" s="84" t="s">
        <v>223</v>
      </c>
      <c r="B83" s="83">
        <v>650</v>
      </c>
      <c r="C83" s="7" t="s">
        <v>45</v>
      </c>
      <c r="D83" s="7" t="s">
        <v>59</v>
      </c>
      <c r="E83" s="7" t="s">
        <v>191</v>
      </c>
      <c r="F83" s="7" t="s">
        <v>44</v>
      </c>
      <c r="G83" s="7" t="s">
        <v>41</v>
      </c>
      <c r="H83" s="7" t="s">
        <v>158</v>
      </c>
      <c r="I83" s="7" t="s">
        <v>40</v>
      </c>
      <c r="J83" s="67">
        <f>J84</f>
        <v>6.3</v>
      </c>
      <c r="K83" s="67">
        <f>K84</f>
        <v>0</v>
      </c>
      <c r="L83" s="67">
        <f t="shared" si="21"/>
        <v>0</v>
      </c>
      <c r="M83" s="22">
        <f t="shared" ref="M83:P84" si="25">M84</f>
        <v>6.3</v>
      </c>
      <c r="N83" s="194">
        <f t="shared" si="25"/>
        <v>0</v>
      </c>
      <c r="O83" s="22">
        <f t="shared" si="25"/>
        <v>6.3</v>
      </c>
      <c r="P83" s="22">
        <f t="shared" si="25"/>
        <v>0</v>
      </c>
      <c r="Q83" s="67">
        <f t="shared" si="23"/>
        <v>0</v>
      </c>
      <c r="R83" s="22">
        <f>R84</f>
        <v>6.3</v>
      </c>
      <c r="S83" s="196">
        <v>0</v>
      </c>
    </row>
    <row r="84" spans="1:19" ht="76.5" x14ac:dyDescent="0.25">
      <c r="A84" s="27" t="s">
        <v>146</v>
      </c>
      <c r="B84" s="83">
        <v>650</v>
      </c>
      <c r="C84" s="7" t="s">
        <v>45</v>
      </c>
      <c r="D84" s="7" t="s">
        <v>59</v>
      </c>
      <c r="E84" s="7" t="s">
        <v>191</v>
      </c>
      <c r="F84" s="7" t="s">
        <v>44</v>
      </c>
      <c r="G84" s="7" t="s">
        <v>41</v>
      </c>
      <c r="H84" s="7" t="s">
        <v>158</v>
      </c>
      <c r="I84" s="7" t="s">
        <v>104</v>
      </c>
      <c r="J84" s="67">
        <f>J85</f>
        <v>6.3</v>
      </c>
      <c r="K84" s="67">
        <f>K85</f>
        <v>0</v>
      </c>
      <c r="L84" s="67">
        <f t="shared" si="21"/>
        <v>0</v>
      </c>
      <c r="M84" s="22">
        <f t="shared" si="25"/>
        <v>6.3</v>
      </c>
      <c r="N84" s="194">
        <f t="shared" si="25"/>
        <v>0</v>
      </c>
      <c r="O84" s="22">
        <f t="shared" si="25"/>
        <v>6.3</v>
      </c>
      <c r="P84" s="22">
        <f t="shared" si="25"/>
        <v>0</v>
      </c>
      <c r="Q84" s="67">
        <f t="shared" si="23"/>
        <v>0</v>
      </c>
      <c r="R84" s="22">
        <f>R85</f>
        <v>6.3</v>
      </c>
      <c r="S84" s="196">
        <v>0</v>
      </c>
    </row>
    <row r="85" spans="1:19" ht="25.5" x14ac:dyDescent="0.25">
      <c r="A85" s="27" t="s">
        <v>17</v>
      </c>
      <c r="B85" s="83">
        <v>650</v>
      </c>
      <c r="C85" s="7" t="s">
        <v>45</v>
      </c>
      <c r="D85" s="7" t="s">
        <v>59</v>
      </c>
      <c r="E85" s="7" t="s">
        <v>191</v>
      </c>
      <c r="F85" s="7" t="s">
        <v>44</v>
      </c>
      <c r="G85" s="7" t="s">
        <v>41</v>
      </c>
      <c r="H85" s="7" t="s">
        <v>158</v>
      </c>
      <c r="I85" s="7" t="s">
        <v>105</v>
      </c>
      <c r="J85" s="67">
        <f>5.1+1.2</f>
        <v>6.3</v>
      </c>
      <c r="K85" s="67">
        <v>0</v>
      </c>
      <c r="L85" s="67">
        <f t="shared" si="21"/>
        <v>0</v>
      </c>
      <c r="M85" s="22">
        <f>5.1+1.2</f>
        <v>6.3</v>
      </c>
      <c r="N85" s="194">
        <v>0</v>
      </c>
      <c r="O85" s="22">
        <f>5.1+1.2</f>
        <v>6.3</v>
      </c>
      <c r="P85" s="22">
        <v>0</v>
      </c>
      <c r="Q85" s="67">
        <f t="shared" si="23"/>
        <v>0</v>
      </c>
      <c r="R85" s="22">
        <f>5.1+1.2</f>
        <v>6.3</v>
      </c>
      <c r="S85" s="196">
        <v>0</v>
      </c>
    </row>
    <row r="86" spans="1:19" s="136" customFormat="1" x14ac:dyDescent="0.25">
      <c r="A86" s="82" t="s">
        <v>22</v>
      </c>
      <c r="B86" s="83">
        <v>650</v>
      </c>
      <c r="C86" s="24" t="s">
        <v>43</v>
      </c>
      <c r="D86" s="24" t="s">
        <v>39</v>
      </c>
      <c r="E86" s="24" t="s">
        <v>39</v>
      </c>
      <c r="F86" s="24" t="s">
        <v>42</v>
      </c>
      <c r="G86" s="24" t="s">
        <v>39</v>
      </c>
      <c r="H86" s="24" t="s">
        <v>112</v>
      </c>
      <c r="I86" s="24" t="s">
        <v>40</v>
      </c>
      <c r="J86" s="65">
        <f>J87+J103+J109+J115</f>
        <v>18366.399999999998</v>
      </c>
      <c r="K86" s="65">
        <f>K87+K103+K109+K115</f>
        <v>0</v>
      </c>
      <c r="L86" s="65">
        <f t="shared" si="21"/>
        <v>0</v>
      </c>
      <c r="M86" s="78">
        <f>M87+M103+M109+M115</f>
        <v>18366.399999999998</v>
      </c>
      <c r="N86" s="193">
        <f>N87+N103+N109+N115</f>
        <v>0</v>
      </c>
      <c r="O86" s="78">
        <f>O87+O103+O109+O115</f>
        <v>12255.599999999999</v>
      </c>
      <c r="P86" s="78">
        <f>P87+P103+P109+P115</f>
        <v>0</v>
      </c>
      <c r="Q86" s="65">
        <f t="shared" si="23"/>
        <v>0</v>
      </c>
      <c r="R86" s="78">
        <f>R87+R103+R109+R115</f>
        <v>12255.599999999999</v>
      </c>
      <c r="S86" s="195">
        <v>0</v>
      </c>
    </row>
    <row r="87" spans="1:19" s="136" customFormat="1" x14ac:dyDescent="0.25">
      <c r="A87" s="82" t="s">
        <v>23</v>
      </c>
      <c r="B87" s="83">
        <v>650</v>
      </c>
      <c r="C87" s="24" t="s">
        <v>43</v>
      </c>
      <c r="D87" s="24" t="s">
        <v>38</v>
      </c>
      <c r="E87" s="24" t="s">
        <v>39</v>
      </c>
      <c r="F87" s="24" t="s">
        <v>42</v>
      </c>
      <c r="G87" s="24" t="s">
        <v>39</v>
      </c>
      <c r="H87" s="24" t="s">
        <v>112</v>
      </c>
      <c r="I87" s="24" t="s">
        <v>40</v>
      </c>
      <c r="J87" s="65">
        <f>J88</f>
        <v>2356.4</v>
      </c>
      <c r="K87" s="65">
        <f>K88</f>
        <v>0</v>
      </c>
      <c r="L87" s="65">
        <f t="shared" si="21"/>
        <v>0</v>
      </c>
      <c r="M87" s="78">
        <f>M88</f>
        <v>2356.4</v>
      </c>
      <c r="N87" s="193">
        <f>N88</f>
        <v>0</v>
      </c>
      <c r="O87" s="78">
        <f>O88</f>
        <v>2243.1999999999998</v>
      </c>
      <c r="P87" s="78">
        <f>P88</f>
        <v>0</v>
      </c>
      <c r="Q87" s="65">
        <f t="shared" si="23"/>
        <v>0</v>
      </c>
      <c r="R87" s="78">
        <f>R88</f>
        <v>2243.1999999999998</v>
      </c>
      <c r="S87" s="195">
        <v>0</v>
      </c>
    </row>
    <row r="88" spans="1:19" ht="39" x14ac:dyDescent="0.25">
      <c r="A88" s="16" t="s">
        <v>197</v>
      </c>
      <c r="B88" s="83">
        <v>650</v>
      </c>
      <c r="C88" s="7" t="s">
        <v>43</v>
      </c>
      <c r="D88" s="7" t="s">
        <v>38</v>
      </c>
      <c r="E88" s="7" t="s">
        <v>196</v>
      </c>
      <c r="F88" s="7" t="s">
        <v>42</v>
      </c>
      <c r="G88" s="7" t="s">
        <v>39</v>
      </c>
      <c r="H88" s="7" t="s">
        <v>112</v>
      </c>
      <c r="I88" s="7" t="s">
        <v>40</v>
      </c>
      <c r="J88" s="67">
        <f>J89+J96</f>
        <v>2356.4</v>
      </c>
      <c r="K88" s="67">
        <f>K89+K96</f>
        <v>0</v>
      </c>
      <c r="L88" s="67">
        <f t="shared" si="21"/>
        <v>0</v>
      </c>
      <c r="M88" s="22">
        <f>M89+M96</f>
        <v>2356.4</v>
      </c>
      <c r="N88" s="194">
        <f>N89+N96</f>
        <v>0</v>
      </c>
      <c r="O88" s="22">
        <f>O89+O96</f>
        <v>2243.1999999999998</v>
      </c>
      <c r="P88" s="22">
        <f>P89+P96</f>
        <v>0</v>
      </c>
      <c r="Q88" s="67">
        <f t="shared" si="23"/>
        <v>0</v>
      </c>
      <c r="R88" s="22">
        <f>R89+R96</f>
        <v>2243.1999999999998</v>
      </c>
      <c r="S88" s="196">
        <v>0</v>
      </c>
    </row>
    <row r="89" spans="1:19" ht="51.75" x14ac:dyDescent="0.25">
      <c r="A89" s="16" t="s">
        <v>135</v>
      </c>
      <c r="B89" s="83">
        <v>650</v>
      </c>
      <c r="C89" s="7" t="s">
        <v>43</v>
      </c>
      <c r="D89" s="7" t="s">
        <v>38</v>
      </c>
      <c r="E89" s="7" t="s">
        <v>196</v>
      </c>
      <c r="F89" s="7" t="s">
        <v>42</v>
      </c>
      <c r="G89" s="7" t="s">
        <v>38</v>
      </c>
      <c r="H89" s="7" t="s">
        <v>112</v>
      </c>
      <c r="I89" s="7" t="s">
        <v>40</v>
      </c>
      <c r="J89" s="67">
        <f>J93+J90</f>
        <v>1800</v>
      </c>
      <c r="K89" s="67">
        <f>K93+K90</f>
        <v>0</v>
      </c>
      <c r="L89" s="67">
        <f t="shared" si="21"/>
        <v>0</v>
      </c>
      <c r="M89" s="22">
        <f>M93+M90</f>
        <v>1800</v>
      </c>
      <c r="N89" s="194">
        <f>N93+N90</f>
        <v>0</v>
      </c>
      <c r="O89" s="22">
        <f>O93+O90</f>
        <v>1700</v>
      </c>
      <c r="P89" s="22">
        <f>P93+P90</f>
        <v>0</v>
      </c>
      <c r="Q89" s="67">
        <f t="shared" si="23"/>
        <v>0</v>
      </c>
      <c r="R89" s="22">
        <f>R93+R90</f>
        <v>1700</v>
      </c>
      <c r="S89" s="196">
        <v>0</v>
      </c>
    </row>
    <row r="90" spans="1:19" ht="26.25" x14ac:dyDescent="0.25">
      <c r="A90" s="16" t="s">
        <v>224</v>
      </c>
      <c r="B90" s="83">
        <v>650</v>
      </c>
      <c r="C90" s="7" t="s">
        <v>43</v>
      </c>
      <c r="D90" s="7" t="s">
        <v>38</v>
      </c>
      <c r="E90" s="7" t="s">
        <v>196</v>
      </c>
      <c r="F90" s="7" t="s">
        <v>42</v>
      </c>
      <c r="G90" s="7" t="s">
        <v>38</v>
      </c>
      <c r="H90" s="54" t="s">
        <v>152</v>
      </c>
      <c r="I90" s="7" t="s">
        <v>40</v>
      </c>
      <c r="J90" s="67">
        <f>J91</f>
        <v>800</v>
      </c>
      <c r="K90" s="67">
        <f>K91</f>
        <v>0</v>
      </c>
      <c r="L90" s="67">
        <f t="shared" si="21"/>
        <v>0</v>
      </c>
      <c r="M90" s="22">
        <f t="shared" ref="M90:P91" si="26">M91</f>
        <v>800</v>
      </c>
      <c r="N90" s="194">
        <f t="shared" si="26"/>
        <v>0</v>
      </c>
      <c r="O90" s="22">
        <f t="shared" si="26"/>
        <v>700</v>
      </c>
      <c r="P90" s="22">
        <f t="shared" si="26"/>
        <v>0</v>
      </c>
      <c r="Q90" s="67">
        <f t="shared" si="23"/>
        <v>0</v>
      </c>
      <c r="R90" s="22">
        <f>R91</f>
        <v>700</v>
      </c>
      <c r="S90" s="196">
        <v>0</v>
      </c>
    </row>
    <row r="91" spans="1:19" ht="76.5" x14ac:dyDescent="0.25">
      <c r="A91" s="27" t="s">
        <v>146</v>
      </c>
      <c r="B91" s="83">
        <v>650</v>
      </c>
      <c r="C91" s="7" t="s">
        <v>43</v>
      </c>
      <c r="D91" s="7" t="s">
        <v>38</v>
      </c>
      <c r="E91" s="7" t="s">
        <v>196</v>
      </c>
      <c r="F91" s="7" t="s">
        <v>42</v>
      </c>
      <c r="G91" s="7" t="s">
        <v>38</v>
      </c>
      <c r="H91" s="54" t="s">
        <v>152</v>
      </c>
      <c r="I91" s="7" t="s">
        <v>104</v>
      </c>
      <c r="J91" s="67">
        <f>J92</f>
        <v>800</v>
      </c>
      <c r="K91" s="67">
        <f>K92</f>
        <v>0</v>
      </c>
      <c r="L91" s="67">
        <f t="shared" si="21"/>
        <v>0</v>
      </c>
      <c r="M91" s="22">
        <f t="shared" si="26"/>
        <v>800</v>
      </c>
      <c r="N91" s="194">
        <f t="shared" si="26"/>
        <v>0</v>
      </c>
      <c r="O91" s="22">
        <f t="shared" si="26"/>
        <v>700</v>
      </c>
      <c r="P91" s="22">
        <f t="shared" si="26"/>
        <v>0</v>
      </c>
      <c r="Q91" s="67">
        <f t="shared" si="23"/>
        <v>0</v>
      </c>
      <c r="R91" s="22">
        <f>R92</f>
        <v>700</v>
      </c>
      <c r="S91" s="196">
        <v>0</v>
      </c>
    </row>
    <row r="92" spans="1:19" ht="26.25" x14ac:dyDescent="0.25">
      <c r="A92" s="10" t="s">
        <v>17</v>
      </c>
      <c r="B92" s="83">
        <v>650</v>
      </c>
      <c r="C92" s="7" t="s">
        <v>43</v>
      </c>
      <c r="D92" s="7" t="s">
        <v>38</v>
      </c>
      <c r="E92" s="7" t="s">
        <v>196</v>
      </c>
      <c r="F92" s="7" t="s">
        <v>42</v>
      </c>
      <c r="G92" s="7" t="s">
        <v>38</v>
      </c>
      <c r="H92" s="54" t="s">
        <v>152</v>
      </c>
      <c r="I92" s="7" t="s">
        <v>105</v>
      </c>
      <c r="J92" s="67">
        <v>800</v>
      </c>
      <c r="K92" s="67">
        <v>0</v>
      </c>
      <c r="L92" s="67">
        <f t="shared" si="21"/>
        <v>0</v>
      </c>
      <c r="M92" s="22">
        <v>800</v>
      </c>
      <c r="N92" s="194">
        <v>0</v>
      </c>
      <c r="O92" s="22">
        <v>700</v>
      </c>
      <c r="P92" s="22">
        <v>0</v>
      </c>
      <c r="Q92" s="67">
        <f t="shared" si="23"/>
        <v>0</v>
      </c>
      <c r="R92" s="22">
        <v>700</v>
      </c>
      <c r="S92" s="196">
        <v>0</v>
      </c>
    </row>
    <row r="93" spans="1:19" ht="26.25" x14ac:dyDescent="0.25">
      <c r="A93" s="46" t="s">
        <v>198</v>
      </c>
      <c r="B93" s="83">
        <v>650</v>
      </c>
      <c r="C93" s="7" t="s">
        <v>43</v>
      </c>
      <c r="D93" s="7" t="s">
        <v>38</v>
      </c>
      <c r="E93" s="7" t="s">
        <v>196</v>
      </c>
      <c r="F93" s="7" t="s">
        <v>42</v>
      </c>
      <c r="G93" s="7" t="s">
        <v>38</v>
      </c>
      <c r="H93" s="7" t="s">
        <v>164</v>
      </c>
      <c r="I93" s="7" t="s">
        <v>40</v>
      </c>
      <c r="J93" s="67">
        <f>J94</f>
        <v>1000</v>
      </c>
      <c r="K93" s="67">
        <f>K94</f>
        <v>0</v>
      </c>
      <c r="L93" s="67">
        <f t="shared" si="21"/>
        <v>0</v>
      </c>
      <c r="M93" s="22">
        <f t="shared" ref="M93:P94" si="27">M94</f>
        <v>1000</v>
      </c>
      <c r="N93" s="194">
        <f t="shared" si="27"/>
        <v>0</v>
      </c>
      <c r="O93" s="22">
        <f t="shared" si="27"/>
        <v>1000</v>
      </c>
      <c r="P93" s="22">
        <f t="shared" si="27"/>
        <v>0</v>
      </c>
      <c r="Q93" s="67">
        <f t="shared" si="23"/>
        <v>0</v>
      </c>
      <c r="R93" s="22">
        <f>R94</f>
        <v>1000</v>
      </c>
      <c r="S93" s="196">
        <v>0</v>
      </c>
    </row>
    <row r="94" spans="1:19" ht="76.5" x14ac:dyDescent="0.25">
      <c r="A94" s="27" t="s">
        <v>146</v>
      </c>
      <c r="B94" s="83">
        <v>650</v>
      </c>
      <c r="C94" s="7" t="s">
        <v>43</v>
      </c>
      <c r="D94" s="7" t="s">
        <v>38</v>
      </c>
      <c r="E94" s="7" t="s">
        <v>196</v>
      </c>
      <c r="F94" s="7" t="s">
        <v>42</v>
      </c>
      <c r="G94" s="7" t="s">
        <v>38</v>
      </c>
      <c r="H94" s="7" t="s">
        <v>164</v>
      </c>
      <c r="I94" s="7" t="s">
        <v>104</v>
      </c>
      <c r="J94" s="67">
        <f>J95</f>
        <v>1000</v>
      </c>
      <c r="K94" s="67">
        <f>K95</f>
        <v>0</v>
      </c>
      <c r="L94" s="67">
        <f t="shared" si="21"/>
        <v>0</v>
      </c>
      <c r="M94" s="22">
        <f t="shared" si="27"/>
        <v>1000</v>
      </c>
      <c r="N94" s="194">
        <f t="shared" si="27"/>
        <v>0</v>
      </c>
      <c r="O94" s="22">
        <f t="shared" si="27"/>
        <v>1000</v>
      </c>
      <c r="P94" s="22">
        <f t="shared" si="27"/>
        <v>0</v>
      </c>
      <c r="Q94" s="67">
        <f t="shared" si="23"/>
        <v>0</v>
      </c>
      <c r="R94" s="22">
        <f>R95</f>
        <v>1000</v>
      </c>
      <c r="S94" s="196">
        <v>0</v>
      </c>
    </row>
    <row r="95" spans="1:19" ht="26.25" x14ac:dyDescent="0.25">
      <c r="A95" s="10" t="s">
        <v>17</v>
      </c>
      <c r="B95" s="83">
        <v>650</v>
      </c>
      <c r="C95" s="7" t="s">
        <v>43</v>
      </c>
      <c r="D95" s="7" t="s">
        <v>38</v>
      </c>
      <c r="E95" s="7" t="s">
        <v>196</v>
      </c>
      <c r="F95" s="7" t="s">
        <v>42</v>
      </c>
      <c r="G95" s="7" t="s">
        <v>38</v>
      </c>
      <c r="H95" s="7" t="s">
        <v>164</v>
      </c>
      <c r="I95" s="7" t="s">
        <v>105</v>
      </c>
      <c r="J95" s="67">
        <v>1000</v>
      </c>
      <c r="K95" s="67">
        <v>0</v>
      </c>
      <c r="L95" s="67">
        <f t="shared" si="21"/>
        <v>0</v>
      </c>
      <c r="M95" s="22">
        <v>1000</v>
      </c>
      <c r="N95" s="194">
        <v>0</v>
      </c>
      <c r="O95" s="22">
        <v>1000</v>
      </c>
      <c r="P95" s="22">
        <v>0</v>
      </c>
      <c r="Q95" s="67">
        <f t="shared" si="23"/>
        <v>0</v>
      </c>
      <c r="R95" s="22">
        <v>1000</v>
      </c>
      <c r="S95" s="196">
        <v>0</v>
      </c>
    </row>
    <row r="96" spans="1:19" ht="26.25" x14ac:dyDescent="0.25">
      <c r="A96" s="84" t="s">
        <v>199</v>
      </c>
      <c r="B96" s="83">
        <v>650</v>
      </c>
      <c r="C96" s="54" t="s">
        <v>43</v>
      </c>
      <c r="D96" s="54" t="s">
        <v>38</v>
      </c>
      <c r="E96" s="54" t="s">
        <v>196</v>
      </c>
      <c r="F96" s="54" t="s">
        <v>42</v>
      </c>
      <c r="G96" s="54" t="s">
        <v>41</v>
      </c>
      <c r="H96" s="54" t="s">
        <v>112</v>
      </c>
      <c r="I96" s="54" t="s">
        <v>40</v>
      </c>
      <c r="J96" s="67">
        <f>J97+J100</f>
        <v>556.4</v>
      </c>
      <c r="K96" s="67">
        <f>K97+K100</f>
        <v>0</v>
      </c>
      <c r="L96" s="67">
        <f t="shared" si="21"/>
        <v>0</v>
      </c>
      <c r="M96" s="22">
        <f>M97+M100</f>
        <v>556.4</v>
      </c>
      <c r="N96" s="194">
        <f>N97+N100</f>
        <v>0</v>
      </c>
      <c r="O96" s="22">
        <f>O97+O100</f>
        <v>543.20000000000005</v>
      </c>
      <c r="P96" s="22">
        <f>P97+P100</f>
        <v>0</v>
      </c>
      <c r="Q96" s="67">
        <f t="shared" si="23"/>
        <v>0</v>
      </c>
      <c r="R96" s="22">
        <f>R97+R100</f>
        <v>543.20000000000005</v>
      </c>
      <c r="S96" s="196">
        <v>0</v>
      </c>
    </row>
    <row r="97" spans="1:19" ht="39" x14ac:dyDescent="0.25">
      <c r="A97" s="46" t="s">
        <v>168</v>
      </c>
      <c r="B97" s="83">
        <v>650</v>
      </c>
      <c r="C97" s="54" t="s">
        <v>43</v>
      </c>
      <c r="D97" s="54" t="s">
        <v>38</v>
      </c>
      <c r="E97" s="54" t="s">
        <v>196</v>
      </c>
      <c r="F97" s="54" t="s">
        <v>42</v>
      </c>
      <c r="G97" s="54" t="s">
        <v>41</v>
      </c>
      <c r="H97" s="54" t="s">
        <v>122</v>
      </c>
      <c r="I97" s="54" t="s">
        <v>40</v>
      </c>
      <c r="J97" s="67">
        <f t="shared" ref="J97:R98" si="28">J98</f>
        <v>466.4</v>
      </c>
      <c r="K97" s="67">
        <f t="shared" si="28"/>
        <v>0</v>
      </c>
      <c r="L97" s="67">
        <f t="shared" si="21"/>
        <v>0</v>
      </c>
      <c r="M97" s="22">
        <f t="shared" si="28"/>
        <v>466.4</v>
      </c>
      <c r="N97" s="194">
        <f t="shared" si="28"/>
        <v>0</v>
      </c>
      <c r="O97" s="22">
        <f t="shared" si="28"/>
        <v>458.2</v>
      </c>
      <c r="P97" s="22">
        <f t="shared" si="28"/>
        <v>0</v>
      </c>
      <c r="Q97" s="67">
        <f t="shared" si="23"/>
        <v>0</v>
      </c>
      <c r="R97" s="22">
        <f t="shared" si="28"/>
        <v>458.2</v>
      </c>
      <c r="S97" s="196">
        <v>0</v>
      </c>
    </row>
    <row r="98" spans="1:19" ht="76.5" x14ac:dyDescent="0.25">
      <c r="A98" s="27" t="s">
        <v>146</v>
      </c>
      <c r="B98" s="83">
        <v>650</v>
      </c>
      <c r="C98" s="54" t="s">
        <v>43</v>
      </c>
      <c r="D98" s="54" t="s">
        <v>38</v>
      </c>
      <c r="E98" s="54" t="s">
        <v>196</v>
      </c>
      <c r="F98" s="54" t="s">
        <v>42</v>
      </c>
      <c r="G98" s="54" t="s">
        <v>41</v>
      </c>
      <c r="H98" s="54" t="s">
        <v>122</v>
      </c>
      <c r="I98" s="54" t="s">
        <v>104</v>
      </c>
      <c r="J98" s="67">
        <f t="shared" si="28"/>
        <v>466.4</v>
      </c>
      <c r="K98" s="67">
        <f t="shared" si="28"/>
        <v>0</v>
      </c>
      <c r="L98" s="67">
        <f t="shared" si="21"/>
        <v>0</v>
      </c>
      <c r="M98" s="22">
        <f t="shared" si="28"/>
        <v>466.4</v>
      </c>
      <c r="N98" s="194">
        <f t="shared" si="28"/>
        <v>0</v>
      </c>
      <c r="O98" s="22">
        <f t="shared" si="28"/>
        <v>458.2</v>
      </c>
      <c r="P98" s="22">
        <f t="shared" si="28"/>
        <v>0</v>
      </c>
      <c r="Q98" s="67">
        <f t="shared" si="23"/>
        <v>0</v>
      </c>
      <c r="R98" s="22">
        <f t="shared" si="28"/>
        <v>458.2</v>
      </c>
      <c r="S98" s="196">
        <v>0</v>
      </c>
    </row>
    <row r="99" spans="1:19" ht="26.25" x14ac:dyDescent="0.25">
      <c r="A99" s="46" t="s">
        <v>17</v>
      </c>
      <c r="B99" s="83">
        <v>650</v>
      </c>
      <c r="C99" s="54" t="s">
        <v>43</v>
      </c>
      <c r="D99" s="54" t="s">
        <v>38</v>
      </c>
      <c r="E99" s="54" t="s">
        <v>196</v>
      </c>
      <c r="F99" s="54" t="s">
        <v>42</v>
      </c>
      <c r="G99" s="54" t="s">
        <v>41</v>
      </c>
      <c r="H99" s="54" t="s">
        <v>122</v>
      </c>
      <c r="I99" s="54" t="s">
        <v>105</v>
      </c>
      <c r="J99" s="67">
        <v>466.4</v>
      </c>
      <c r="K99" s="67">
        <v>0</v>
      </c>
      <c r="L99" s="67">
        <f t="shared" si="21"/>
        <v>0</v>
      </c>
      <c r="M99" s="22">
        <v>466.4</v>
      </c>
      <c r="N99" s="194">
        <v>0</v>
      </c>
      <c r="O99" s="22">
        <v>458.2</v>
      </c>
      <c r="P99" s="22">
        <v>0</v>
      </c>
      <c r="Q99" s="67">
        <f t="shared" si="23"/>
        <v>0</v>
      </c>
      <c r="R99" s="22">
        <v>458.2</v>
      </c>
      <c r="S99" s="196">
        <v>0</v>
      </c>
    </row>
    <row r="100" spans="1:19" ht="26.25" x14ac:dyDescent="0.25">
      <c r="A100" s="46" t="s">
        <v>224</v>
      </c>
      <c r="B100" s="83">
        <v>650</v>
      </c>
      <c r="C100" s="54" t="s">
        <v>43</v>
      </c>
      <c r="D100" s="54" t="s">
        <v>38</v>
      </c>
      <c r="E100" s="54" t="s">
        <v>196</v>
      </c>
      <c r="F100" s="54" t="s">
        <v>42</v>
      </c>
      <c r="G100" s="54" t="s">
        <v>41</v>
      </c>
      <c r="H100" s="54" t="s">
        <v>152</v>
      </c>
      <c r="I100" s="54" t="s">
        <v>40</v>
      </c>
      <c r="J100" s="67">
        <f>J101</f>
        <v>90</v>
      </c>
      <c r="K100" s="67">
        <f>K101</f>
        <v>0</v>
      </c>
      <c r="L100" s="67">
        <f t="shared" si="21"/>
        <v>0</v>
      </c>
      <c r="M100" s="22">
        <f t="shared" ref="M100:P101" si="29">M101</f>
        <v>90</v>
      </c>
      <c r="N100" s="194">
        <f t="shared" si="29"/>
        <v>0</v>
      </c>
      <c r="O100" s="22">
        <f t="shared" si="29"/>
        <v>85</v>
      </c>
      <c r="P100" s="22">
        <f t="shared" si="29"/>
        <v>0</v>
      </c>
      <c r="Q100" s="67">
        <f t="shared" si="23"/>
        <v>0</v>
      </c>
      <c r="R100" s="22">
        <f>R101</f>
        <v>85</v>
      </c>
      <c r="S100" s="196">
        <v>0</v>
      </c>
    </row>
    <row r="101" spans="1:19" ht="77.25" x14ac:dyDescent="0.25">
      <c r="A101" s="46" t="s">
        <v>146</v>
      </c>
      <c r="B101" s="83">
        <v>650</v>
      </c>
      <c r="C101" s="54" t="s">
        <v>43</v>
      </c>
      <c r="D101" s="54" t="s">
        <v>38</v>
      </c>
      <c r="E101" s="54" t="s">
        <v>196</v>
      </c>
      <c r="F101" s="54" t="s">
        <v>42</v>
      </c>
      <c r="G101" s="54" t="s">
        <v>41</v>
      </c>
      <c r="H101" s="54" t="s">
        <v>152</v>
      </c>
      <c r="I101" s="54" t="s">
        <v>104</v>
      </c>
      <c r="J101" s="67">
        <f>J102</f>
        <v>90</v>
      </c>
      <c r="K101" s="67">
        <f>K102</f>
        <v>0</v>
      </c>
      <c r="L101" s="67">
        <f t="shared" si="21"/>
        <v>0</v>
      </c>
      <c r="M101" s="22">
        <f t="shared" si="29"/>
        <v>90</v>
      </c>
      <c r="N101" s="194">
        <f t="shared" si="29"/>
        <v>0</v>
      </c>
      <c r="O101" s="22">
        <f t="shared" si="29"/>
        <v>85</v>
      </c>
      <c r="P101" s="22">
        <f t="shared" si="29"/>
        <v>0</v>
      </c>
      <c r="Q101" s="67">
        <f t="shared" si="23"/>
        <v>0</v>
      </c>
      <c r="R101" s="22">
        <f>R102</f>
        <v>85</v>
      </c>
      <c r="S101" s="196">
        <v>0</v>
      </c>
    </row>
    <row r="102" spans="1:19" ht="26.25" x14ac:dyDescent="0.25">
      <c r="A102" s="46" t="s">
        <v>17</v>
      </c>
      <c r="B102" s="83">
        <v>650</v>
      </c>
      <c r="C102" s="54" t="s">
        <v>43</v>
      </c>
      <c r="D102" s="54" t="s">
        <v>38</v>
      </c>
      <c r="E102" s="54" t="s">
        <v>196</v>
      </c>
      <c r="F102" s="54" t="s">
        <v>42</v>
      </c>
      <c r="G102" s="54" t="s">
        <v>41</v>
      </c>
      <c r="H102" s="54" t="s">
        <v>152</v>
      </c>
      <c r="I102" s="54" t="s">
        <v>105</v>
      </c>
      <c r="J102" s="67">
        <v>90</v>
      </c>
      <c r="K102" s="67">
        <v>0</v>
      </c>
      <c r="L102" s="67">
        <f t="shared" si="21"/>
        <v>0</v>
      </c>
      <c r="M102" s="22">
        <v>90</v>
      </c>
      <c r="N102" s="194">
        <v>0</v>
      </c>
      <c r="O102" s="22">
        <v>85</v>
      </c>
      <c r="P102" s="22">
        <v>0</v>
      </c>
      <c r="Q102" s="67">
        <f t="shared" si="23"/>
        <v>0</v>
      </c>
      <c r="R102" s="22">
        <v>85</v>
      </c>
      <c r="S102" s="196">
        <v>0</v>
      </c>
    </row>
    <row r="103" spans="1:19" s="136" customFormat="1" x14ac:dyDescent="0.25">
      <c r="A103" s="56" t="s">
        <v>179</v>
      </c>
      <c r="B103" s="83">
        <v>650</v>
      </c>
      <c r="C103" s="24" t="s">
        <v>43</v>
      </c>
      <c r="D103" s="24" t="s">
        <v>46</v>
      </c>
      <c r="E103" s="24" t="s">
        <v>39</v>
      </c>
      <c r="F103" s="24" t="s">
        <v>42</v>
      </c>
      <c r="G103" s="24" t="s">
        <v>39</v>
      </c>
      <c r="H103" s="24" t="s">
        <v>112</v>
      </c>
      <c r="I103" s="24" t="s">
        <v>40</v>
      </c>
      <c r="J103" s="65">
        <f>J104</f>
        <v>9406.4</v>
      </c>
      <c r="K103" s="65">
        <f>K104</f>
        <v>0</v>
      </c>
      <c r="L103" s="65">
        <f t="shared" si="21"/>
        <v>0</v>
      </c>
      <c r="M103" s="78">
        <f>M104</f>
        <v>9406.4</v>
      </c>
      <c r="N103" s="193">
        <f>N104</f>
        <v>0</v>
      </c>
      <c r="O103" s="78">
        <f>O104</f>
        <v>9545.6</v>
      </c>
      <c r="P103" s="78">
        <f>P104</f>
        <v>0</v>
      </c>
      <c r="Q103" s="65">
        <f t="shared" si="23"/>
        <v>0</v>
      </c>
      <c r="R103" s="78">
        <f>R104</f>
        <v>9545.6</v>
      </c>
      <c r="S103" s="195">
        <v>0</v>
      </c>
    </row>
    <row r="104" spans="1:19" ht="39" x14ac:dyDescent="0.25">
      <c r="A104" s="10" t="s">
        <v>200</v>
      </c>
      <c r="B104" s="83">
        <v>650</v>
      </c>
      <c r="C104" s="47" t="s">
        <v>43</v>
      </c>
      <c r="D104" s="47" t="s">
        <v>46</v>
      </c>
      <c r="E104" s="47" t="s">
        <v>201</v>
      </c>
      <c r="F104" s="47" t="s">
        <v>42</v>
      </c>
      <c r="G104" s="47" t="s">
        <v>39</v>
      </c>
      <c r="H104" s="47" t="s">
        <v>112</v>
      </c>
      <c r="I104" s="7" t="s">
        <v>40</v>
      </c>
      <c r="J104" s="67">
        <f t="shared" ref="J104:R106" si="30">J105</f>
        <v>9406.4</v>
      </c>
      <c r="K104" s="67">
        <f t="shared" si="30"/>
        <v>0</v>
      </c>
      <c r="L104" s="67">
        <f t="shared" si="21"/>
        <v>0</v>
      </c>
      <c r="M104" s="22">
        <f t="shared" si="30"/>
        <v>9406.4</v>
      </c>
      <c r="N104" s="194">
        <f t="shared" si="30"/>
        <v>0</v>
      </c>
      <c r="O104" s="22">
        <f t="shared" si="30"/>
        <v>9545.6</v>
      </c>
      <c r="P104" s="22">
        <f t="shared" si="30"/>
        <v>0</v>
      </c>
      <c r="Q104" s="67">
        <f t="shared" si="23"/>
        <v>0</v>
      </c>
      <c r="R104" s="22">
        <f t="shared" si="30"/>
        <v>9545.6</v>
      </c>
      <c r="S104" s="196">
        <v>0</v>
      </c>
    </row>
    <row r="105" spans="1:19" ht="39" x14ac:dyDescent="0.25">
      <c r="A105" s="10" t="s">
        <v>136</v>
      </c>
      <c r="B105" s="83">
        <v>650</v>
      </c>
      <c r="C105" s="47" t="s">
        <v>43</v>
      </c>
      <c r="D105" s="47" t="s">
        <v>46</v>
      </c>
      <c r="E105" s="47" t="s">
        <v>201</v>
      </c>
      <c r="F105" s="47" t="s">
        <v>42</v>
      </c>
      <c r="G105" s="47" t="s">
        <v>41</v>
      </c>
      <c r="H105" s="47" t="s">
        <v>112</v>
      </c>
      <c r="I105" s="19" t="s">
        <v>40</v>
      </c>
      <c r="J105" s="68">
        <f t="shared" si="30"/>
        <v>9406.4</v>
      </c>
      <c r="K105" s="68">
        <f t="shared" si="30"/>
        <v>0</v>
      </c>
      <c r="L105" s="67">
        <f t="shared" si="21"/>
        <v>0</v>
      </c>
      <c r="M105" s="22">
        <f t="shared" si="30"/>
        <v>9406.4</v>
      </c>
      <c r="N105" s="194">
        <f t="shared" si="30"/>
        <v>0</v>
      </c>
      <c r="O105" s="22">
        <f t="shared" si="30"/>
        <v>9545.6</v>
      </c>
      <c r="P105" s="22">
        <f t="shared" si="30"/>
        <v>0</v>
      </c>
      <c r="Q105" s="67">
        <f t="shared" si="23"/>
        <v>0</v>
      </c>
      <c r="R105" s="22">
        <f t="shared" si="30"/>
        <v>9545.6</v>
      </c>
      <c r="S105" s="196">
        <v>0</v>
      </c>
    </row>
    <row r="106" spans="1:19" ht="39" x14ac:dyDescent="0.25">
      <c r="A106" s="46" t="s">
        <v>168</v>
      </c>
      <c r="B106" s="83">
        <v>650</v>
      </c>
      <c r="C106" s="47" t="s">
        <v>43</v>
      </c>
      <c r="D106" s="47" t="s">
        <v>46</v>
      </c>
      <c r="E106" s="47" t="s">
        <v>201</v>
      </c>
      <c r="F106" s="47" t="s">
        <v>42</v>
      </c>
      <c r="G106" s="47" t="s">
        <v>41</v>
      </c>
      <c r="H106" s="47" t="s">
        <v>122</v>
      </c>
      <c r="I106" s="19" t="s">
        <v>40</v>
      </c>
      <c r="J106" s="68">
        <f t="shared" si="30"/>
        <v>9406.4</v>
      </c>
      <c r="K106" s="68">
        <f t="shared" si="30"/>
        <v>0</v>
      </c>
      <c r="L106" s="67">
        <f t="shared" si="21"/>
        <v>0</v>
      </c>
      <c r="M106" s="22">
        <f t="shared" si="30"/>
        <v>9406.4</v>
      </c>
      <c r="N106" s="194">
        <f t="shared" si="30"/>
        <v>0</v>
      </c>
      <c r="O106" s="22">
        <f t="shared" si="30"/>
        <v>9545.6</v>
      </c>
      <c r="P106" s="22">
        <f t="shared" si="30"/>
        <v>0</v>
      </c>
      <c r="Q106" s="67">
        <f t="shared" si="23"/>
        <v>0</v>
      </c>
      <c r="R106" s="22">
        <f t="shared" si="30"/>
        <v>9545.6</v>
      </c>
      <c r="S106" s="196">
        <v>0</v>
      </c>
    </row>
    <row r="107" spans="1:19" ht="38.25" x14ac:dyDescent="0.25">
      <c r="A107" s="27" t="s">
        <v>147</v>
      </c>
      <c r="B107" s="83">
        <v>650</v>
      </c>
      <c r="C107" s="19" t="s">
        <v>43</v>
      </c>
      <c r="D107" s="19" t="s">
        <v>46</v>
      </c>
      <c r="E107" s="47" t="s">
        <v>201</v>
      </c>
      <c r="F107" s="19" t="s">
        <v>42</v>
      </c>
      <c r="G107" s="19" t="s">
        <v>41</v>
      </c>
      <c r="H107" s="19" t="s">
        <v>122</v>
      </c>
      <c r="I107" s="19" t="s">
        <v>51</v>
      </c>
      <c r="J107" s="68">
        <f>J108</f>
        <v>9406.4</v>
      </c>
      <c r="K107" s="68">
        <f>K108</f>
        <v>0</v>
      </c>
      <c r="L107" s="67">
        <f t="shared" si="21"/>
        <v>0</v>
      </c>
      <c r="M107" s="22">
        <f>M108</f>
        <v>9406.4</v>
      </c>
      <c r="N107" s="194">
        <f>N108</f>
        <v>0</v>
      </c>
      <c r="O107" s="22">
        <f>O108</f>
        <v>9545.6</v>
      </c>
      <c r="P107" s="22">
        <f>P108</f>
        <v>0</v>
      </c>
      <c r="Q107" s="67">
        <f t="shared" si="23"/>
        <v>0</v>
      </c>
      <c r="R107" s="22">
        <f>R108</f>
        <v>9545.6</v>
      </c>
      <c r="S107" s="196">
        <v>0</v>
      </c>
    </row>
    <row r="108" spans="1:19" ht="39" x14ac:dyDescent="0.25">
      <c r="A108" s="10" t="s">
        <v>103</v>
      </c>
      <c r="B108" s="83">
        <v>650</v>
      </c>
      <c r="C108" s="7" t="s">
        <v>43</v>
      </c>
      <c r="D108" s="7" t="s">
        <v>46</v>
      </c>
      <c r="E108" s="47" t="s">
        <v>201</v>
      </c>
      <c r="F108" s="19" t="s">
        <v>42</v>
      </c>
      <c r="G108" s="19" t="s">
        <v>41</v>
      </c>
      <c r="H108" s="19" t="s">
        <v>122</v>
      </c>
      <c r="I108" s="19" t="s">
        <v>52</v>
      </c>
      <c r="J108" s="68">
        <v>9406.4</v>
      </c>
      <c r="K108" s="68">
        <v>0</v>
      </c>
      <c r="L108" s="67">
        <f t="shared" si="21"/>
        <v>0</v>
      </c>
      <c r="M108" s="22">
        <v>9406.4</v>
      </c>
      <c r="N108" s="194">
        <v>0</v>
      </c>
      <c r="O108" s="22">
        <v>9545.6</v>
      </c>
      <c r="P108" s="22">
        <v>0</v>
      </c>
      <c r="Q108" s="67">
        <f t="shared" si="23"/>
        <v>0</v>
      </c>
      <c r="R108" s="22">
        <v>9545.6</v>
      </c>
      <c r="S108" s="196">
        <v>0</v>
      </c>
    </row>
    <row r="109" spans="1:19" s="136" customFormat="1" x14ac:dyDescent="0.25">
      <c r="A109" s="87" t="s">
        <v>24</v>
      </c>
      <c r="B109" s="83">
        <v>650</v>
      </c>
      <c r="C109" s="24" t="s">
        <v>43</v>
      </c>
      <c r="D109" s="24" t="s">
        <v>123</v>
      </c>
      <c r="E109" s="24" t="s">
        <v>39</v>
      </c>
      <c r="F109" s="24" t="s">
        <v>42</v>
      </c>
      <c r="G109" s="24" t="s">
        <v>39</v>
      </c>
      <c r="H109" s="24" t="s">
        <v>112</v>
      </c>
      <c r="I109" s="24" t="s">
        <v>40</v>
      </c>
      <c r="J109" s="65">
        <f>J110</f>
        <v>166.8</v>
      </c>
      <c r="K109" s="65">
        <f>K110</f>
        <v>0</v>
      </c>
      <c r="L109" s="65">
        <f t="shared" si="21"/>
        <v>0</v>
      </c>
      <c r="M109" s="78">
        <f t="shared" ref="M109:P110" si="31">M110</f>
        <v>166.8</v>
      </c>
      <c r="N109" s="193">
        <f t="shared" si="31"/>
        <v>0</v>
      </c>
      <c r="O109" s="78">
        <f t="shared" si="31"/>
        <v>166.8</v>
      </c>
      <c r="P109" s="78">
        <f t="shared" si="31"/>
        <v>0</v>
      </c>
      <c r="Q109" s="65">
        <f t="shared" si="23"/>
        <v>0</v>
      </c>
      <c r="R109" s="78">
        <f>R110</f>
        <v>166.8</v>
      </c>
      <c r="S109" s="195">
        <v>0</v>
      </c>
    </row>
    <row r="110" spans="1:19" ht="51.75" x14ac:dyDescent="0.25">
      <c r="A110" s="59" t="s">
        <v>184</v>
      </c>
      <c r="B110" s="83">
        <v>650</v>
      </c>
      <c r="C110" s="54" t="s">
        <v>43</v>
      </c>
      <c r="D110" s="54" t="s">
        <v>123</v>
      </c>
      <c r="E110" s="54" t="s">
        <v>185</v>
      </c>
      <c r="F110" s="54" t="s">
        <v>42</v>
      </c>
      <c r="G110" s="54" t="s">
        <v>39</v>
      </c>
      <c r="H110" s="54" t="s">
        <v>112</v>
      </c>
      <c r="I110" s="7" t="s">
        <v>40</v>
      </c>
      <c r="J110" s="67">
        <f>J111</f>
        <v>166.8</v>
      </c>
      <c r="K110" s="67">
        <f>K111</f>
        <v>0</v>
      </c>
      <c r="L110" s="67">
        <f t="shared" si="21"/>
        <v>0</v>
      </c>
      <c r="M110" s="22">
        <f t="shared" si="31"/>
        <v>166.8</v>
      </c>
      <c r="N110" s="194">
        <f t="shared" si="31"/>
        <v>0</v>
      </c>
      <c r="O110" s="22">
        <f t="shared" si="31"/>
        <v>166.8</v>
      </c>
      <c r="P110" s="22">
        <f t="shared" si="31"/>
        <v>0</v>
      </c>
      <c r="Q110" s="67">
        <f t="shared" si="23"/>
        <v>0</v>
      </c>
      <c r="R110" s="22">
        <f>R111</f>
        <v>166.8</v>
      </c>
      <c r="S110" s="196">
        <v>0</v>
      </c>
    </row>
    <row r="111" spans="1:19" ht="64.5" x14ac:dyDescent="0.25">
      <c r="A111" s="46" t="s">
        <v>159</v>
      </c>
      <c r="B111" s="83">
        <v>650</v>
      </c>
      <c r="C111" s="54" t="s">
        <v>43</v>
      </c>
      <c r="D111" s="54" t="s">
        <v>123</v>
      </c>
      <c r="E111" s="54" t="s">
        <v>185</v>
      </c>
      <c r="F111" s="54" t="s">
        <v>42</v>
      </c>
      <c r="G111" s="54" t="s">
        <v>41</v>
      </c>
      <c r="H111" s="54" t="s">
        <v>112</v>
      </c>
      <c r="I111" s="7" t="s">
        <v>40</v>
      </c>
      <c r="J111" s="67">
        <f t="shared" ref="J111:R112" si="32">J112</f>
        <v>166.8</v>
      </c>
      <c r="K111" s="67">
        <f t="shared" si="32"/>
        <v>0</v>
      </c>
      <c r="L111" s="67">
        <f t="shared" si="21"/>
        <v>0</v>
      </c>
      <c r="M111" s="22">
        <f t="shared" si="32"/>
        <v>166.8</v>
      </c>
      <c r="N111" s="194">
        <f t="shared" si="32"/>
        <v>0</v>
      </c>
      <c r="O111" s="22">
        <f t="shared" si="32"/>
        <v>166.8</v>
      </c>
      <c r="P111" s="22">
        <f t="shared" si="32"/>
        <v>0</v>
      </c>
      <c r="Q111" s="67">
        <f t="shared" si="23"/>
        <v>0</v>
      </c>
      <c r="R111" s="22">
        <f t="shared" si="32"/>
        <v>166.8</v>
      </c>
      <c r="S111" s="196">
        <v>0</v>
      </c>
    </row>
    <row r="112" spans="1:19" ht="25.5" x14ac:dyDescent="0.25">
      <c r="A112" s="14" t="s">
        <v>25</v>
      </c>
      <c r="B112" s="83">
        <v>650</v>
      </c>
      <c r="C112" s="54" t="s">
        <v>43</v>
      </c>
      <c r="D112" s="54" t="s">
        <v>123</v>
      </c>
      <c r="E112" s="54" t="s">
        <v>185</v>
      </c>
      <c r="F112" s="54" t="s">
        <v>42</v>
      </c>
      <c r="G112" s="54" t="s">
        <v>41</v>
      </c>
      <c r="H112" s="54" t="s">
        <v>137</v>
      </c>
      <c r="I112" s="7" t="s">
        <v>40</v>
      </c>
      <c r="J112" s="67">
        <f t="shared" si="32"/>
        <v>166.8</v>
      </c>
      <c r="K112" s="67">
        <f t="shared" si="32"/>
        <v>0</v>
      </c>
      <c r="L112" s="67">
        <f t="shared" si="21"/>
        <v>0</v>
      </c>
      <c r="M112" s="22">
        <f t="shared" si="32"/>
        <v>166.8</v>
      </c>
      <c r="N112" s="194">
        <f t="shared" si="32"/>
        <v>0</v>
      </c>
      <c r="O112" s="22">
        <f t="shared" si="32"/>
        <v>166.8</v>
      </c>
      <c r="P112" s="22">
        <f t="shared" si="32"/>
        <v>0</v>
      </c>
      <c r="Q112" s="67">
        <f t="shared" si="23"/>
        <v>0</v>
      </c>
      <c r="R112" s="22">
        <f t="shared" si="32"/>
        <v>166.8</v>
      </c>
      <c r="S112" s="196">
        <v>0</v>
      </c>
    </row>
    <row r="113" spans="1:19" ht="38.25" x14ac:dyDescent="0.25">
      <c r="A113" s="27" t="s">
        <v>147</v>
      </c>
      <c r="B113" s="83">
        <v>650</v>
      </c>
      <c r="C113" s="54" t="s">
        <v>43</v>
      </c>
      <c r="D113" s="54" t="s">
        <v>123</v>
      </c>
      <c r="E113" s="54" t="s">
        <v>185</v>
      </c>
      <c r="F113" s="54" t="s">
        <v>42</v>
      </c>
      <c r="G113" s="54" t="s">
        <v>41</v>
      </c>
      <c r="H113" s="7" t="s">
        <v>137</v>
      </c>
      <c r="I113" s="7" t="s">
        <v>51</v>
      </c>
      <c r="J113" s="67">
        <f>J114</f>
        <v>166.8</v>
      </c>
      <c r="K113" s="67">
        <f>K114</f>
        <v>0</v>
      </c>
      <c r="L113" s="67">
        <f t="shared" si="21"/>
        <v>0</v>
      </c>
      <c r="M113" s="22">
        <f>M114</f>
        <v>166.8</v>
      </c>
      <c r="N113" s="194">
        <f>N114</f>
        <v>0</v>
      </c>
      <c r="O113" s="22">
        <f>O114</f>
        <v>166.8</v>
      </c>
      <c r="P113" s="22">
        <f>P114</f>
        <v>0</v>
      </c>
      <c r="Q113" s="67">
        <f t="shared" si="23"/>
        <v>0</v>
      </c>
      <c r="R113" s="22">
        <f>R114</f>
        <v>166.8</v>
      </c>
      <c r="S113" s="196">
        <v>0</v>
      </c>
    </row>
    <row r="114" spans="1:19" ht="38.25" x14ac:dyDescent="0.25">
      <c r="A114" s="14" t="s">
        <v>103</v>
      </c>
      <c r="B114" s="83">
        <v>650</v>
      </c>
      <c r="C114" s="54" t="s">
        <v>43</v>
      </c>
      <c r="D114" s="54" t="s">
        <v>123</v>
      </c>
      <c r="E114" s="54" t="s">
        <v>185</v>
      </c>
      <c r="F114" s="54" t="s">
        <v>42</v>
      </c>
      <c r="G114" s="54" t="s">
        <v>41</v>
      </c>
      <c r="H114" s="7" t="s">
        <v>137</v>
      </c>
      <c r="I114" s="7" t="s">
        <v>52</v>
      </c>
      <c r="J114" s="67">
        <v>166.8</v>
      </c>
      <c r="K114" s="67">
        <v>0</v>
      </c>
      <c r="L114" s="67">
        <f t="shared" si="21"/>
        <v>0</v>
      </c>
      <c r="M114" s="22">
        <v>166.8</v>
      </c>
      <c r="N114" s="194">
        <v>0</v>
      </c>
      <c r="O114" s="22">
        <v>166.8</v>
      </c>
      <c r="P114" s="22">
        <v>0</v>
      </c>
      <c r="Q114" s="67">
        <f t="shared" si="23"/>
        <v>0</v>
      </c>
      <c r="R114" s="22">
        <v>166.8</v>
      </c>
      <c r="S114" s="196">
        <v>0</v>
      </c>
    </row>
    <row r="115" spans="1:19" s="136" customFormat="1" ht="27" x14ac:dyDescent="0.25">
      <c r="A115" s="89" t="s">
        <v>166</v>
      </c>
      <c r="B115" s="83">
        <v>650</v>
      </c>
      <c r="C115" s="24" t="s">
        <v>43</v>
      </c>
      <c r="D115" s="24" t="s">
        <v>165</v>
      </c>
      <c r="E115" s="24" t="s">
        <v>39</v>
      </c>
      <c r="F115" s="24" t="s">
        <v>42</v>
      </c>
      <c r="G115" s="24" t="s">
        <v>39</v>
      </c>
      <c r="H115" s="24" t="s">
        <v>112</v>
      </c>
      <c r="I115" s="24" t="s">
        <v>40</v>
      </c>
      <c r="J115" s="65">
        <f>J116+J121</f>
        <v>6436.8</v>
      </c>
      <c r="K115" s="65">
        <f>K116+K121</f>
        <v>0</v>
      </c>
      <c r="L115" s="65">
        <f t="shared" si="21"/>
        <v>0</v>
      </c>
      <c r="M115" s="78">
        <f>M116+M121</f>
        <v>6436.8</v>
      </c>
      <c r="N115" s="193">
        <f>N116+N121</f>
        <v>0</v>
      </c>
      <c r="O115" s="78">
        <f>O121</f>
        <v>300</v>
      </c>
      <c r="P115" s="78">
        <f>P116+P121</f>
        <v>0</v>
      </c>
      <c r="Q115" s="65">
        <f t="shared" si="23"/>
        <v>0</v>
      </c>
      <c r="R115" s="78">
        <f>R121</f>
        <v>300</v>
      </c>
      <c r="S115" s="195">
        <v>0</v>
      </c>
    </row>
    <row r="116" spans="1:19" ht="63.75" x14ac:dyDescent="0.25">
      <c r="A116" s="60" t="s">
        <v>188</v>
      </c>
      <c r="B116" s="83">
        <v>650</v>
      </c>
      <c r="C116" s="55" t="s">
        <v>43</v>
      </c>
      <c r="D116" s="55" t="s">
        <v>165</v>
      </c>
      <c r="E116" s="55" t="s">
        <v>187</v>
      </c>
      <c r="F116" s="55" t="s">
        <v>42</v>
      </c>
      <c r="G116" s="55" t="s">
        <v>39</v>
      </c>
      <c r="H116" s="55" t="s">
        <v>112</v>
      </c>
      <c r="I116" s="55" t="s">
        <v>40</v>
      </c>
      <c r="J116" s="67">
        <f t="shared" ref="J116:P119" si="33">J117</f>
        <v>6136.8</v>
      </c>
      <c r="K116" s="67">
        <f t="shared" si="33"/>
        <v>0</v>
      </c>
      <c r="L116" s="67">
        <f t="shared" si="21"/>
        <v>0</v>
      </c>
      <c r="M116" s="22">
        <f t="shared" si="33"/>
        <v>6136.8</v>
      </c>
      <c r="N116" s="194">
        <f t="shared" si="33"/>
        <v>0</v>
      </c>
      <c r="O116" s="22">
        <f>O117</f>
        <v>0</v>
      </c>
      <c r="P116" s="22">
        <f t="shared" si="33"/>
        <v>0</v>
      </c>
      <c r="Q116" s="67">
        <f t="shared" si="23"/>
        <v>0</v>
      </c>
      <c r="R116" s="22">
        <f>R117</f>
        <v>0</v>
      </c>
      <c r="S116" s="196">
        <v>0</v>
      </c>
    </row>
    <row r="117" spans="1:19" ht="25.5" x14ac:dyDescent="0.25">
      <c r="A117" s="60" t="s">
        <v>189</v>
      </c>
      <c r="B117" s="83">
        <v>650</v>
      </c>
      <c r="C117" s="55" t="s">
        <v>43</v>
      </c>
      <c r="D117" s="55" t="s">
        <v>165</v>
      </c>
      <c r="E117" s="55" t="s">
        <v>187</v>
      </c>
      <c r="F117" s="55" t="s">
        <v>42</v>
      </c>
      <c r="G117" s="55" t="s">
        <v>41</v>
      </c>
      <c r="H117" s="55" t="s">
        <v>112</v>
      </c>
      <c r="I117" s="55" t="s">
        <v>40</v>
      </c>
      <c r="J117" s="67">
        <f t="shared" si="33"/>
        <v>6136.8</v>
      </c>
      <c r="K117" s="67">
        <f t="shared" si="33"/>
        <v>0</v>
      </c>
      <c r="L117" s="67">
        <f t="shared" si="21"/>
        <v>0</v>
      </c>
      <c r="M117" s="22">
        <f t="shared" si="33"/>
        <v>6136.8</v>
      </c>
      <c r="N117" s="194">
        <f t="shared" si="33"/>
        <v>0</v>
      </c>
      <c r="O117" s="22">
        <f>O118</f>
        <v>0</v>
      </c>
      <c r="P117" s="22">
        <f t="shared" si="33"/>
        <v>0</v>
      </c>
      <c r="Q117" s="67">
        <f t="shared" si="23"/>
        <v>0</v>
      </c>
      <c r="R117" s="22">
        <f>R118</f>
        <v>0</v>
      </c>
      <c r="S117" s="196">
        <v>0</v>
      </c>
    </row>
    <row r="118" spans="1:19" ht="63.75" x14ac:dyDescent="0.25">
      <c r="A118" s="60" t="s">
        <v>219</v>
      </c>
      <c r="B118" s="83">
        <v>650</v>
      </c>
      <c r="C118" s="55" t="s">
        <v>43</v>
      </c>
      <c r="D118" s="55" t="s">
        <v>165</v>
      </c>
      <c r="E118" s="55" t="s">
        <v>187</v>
      </c>
      <c r="F118" s="55" t="s">
        <v>42</v>
      </c>
      <c r="G118" s="55" t="s">
        <v>41</v>
      </c>
      <c r="H118" s="55" t="s">
        <v>155</v>
      </c>
      <c r="I118" s="55" t="s">
        <v>40</v>
      </c>
      <c r="J118" s="191">
        <f t="shared" si="33"/>
        <v>6136.8</v>
      </c>
      <c r="K118" s="191">
        <f t="shared" si="33"/>
        <v>0</v>
      </c>
      <c r="L118" s="67">
        <f t="shared" si="21"/>
        <v>0</v>
      </c>
      <c r="M118" s="22">
        <f t="shared" si="33"/>
        <v>6136.8</v>
      </c>
      <c r="N118" s="194">
        <f t="shared" si="33"/>
        <v>0</v>
      </c>
      <c r="O118" s="22">
        <f>O119</f>
        <v>0</v>
      </c>
      <c r="P118" s="22">
        <f t="shared" si="33"/>
        <v>0</v>
      </c>
      <c r="Q118" s="67">
        <f t="shared" si="23"/>
        <v>0</v>
      </c>
      <c r="R118" s="22">
        <f>R119</f>
        <v>0</v>
      </c>
      <c r="S118" s="196">
        <v>0</v>
      </c>
    </row>
    <row r="119" spans="1:19" x14ac:dyDescent="0.25">
      <c r="A119" s="60" t="s">
        <v>34</v>
      </c>
      <c r="B119" s="83">
        <v>650</v>
      </c>
      <c r="C119" s="55" t="s">
        <v>43</v>
      </c>
      <c r="D119" s="55" t="s">
        <v>165</v>
      </c>
      <c r="E119" s="55" t="s">
        <v>187</v>
      </c>
      <c r="F119" s="55" t="s">
        <v>42</v>
      </c>
      <c r="G119" s="55" t="s">
        <v>41</v>
      </c>
      <c r="H119" s="55" t="s">
        <v>155</v>
      </c>
      <c r="I119" s="55" t="s">
        <v>143</v>
      </c>
      <c r="J119" s="191">
        <f t="shared" si="33"/>
        <v>6136.8</v>
      </c>
      <c r="K119" s="191">
        <f t="shared" si="33"/>
        <v>0</v>
      </c>
      <c r="L119" s="67">
        <f t="shared" si="21"/>
        <v>0</v>
      </c>
      <c r="M119" s="22">
        <f t="shared" si="33"/>
        <v>6136.8</v>
      </c>
      <c r="N119" s="194">
        <f t="shared" si="33"/>
        <v>0</v>
      </c>
      <c r="O119" s="22">
        <f>O120</f>
        <v>0</v>
      </c>
      <c r="P119" s="22">
        <f t="shared" si="33"/>
        <v>0</v>
      </c>
      <c r="Q119" s="67">
        <f t="shared" si="23"/>
        <v>0</v>
      </c>
      <c r="R119" s="22">
        <f>R120</f>
        <v>0</v>
      </c>
      <c r="S119" s="196">
        <v>0</v>
      </c>
    </row>
    <row r="120" spans="1:19" x14ac:dyDescent="0.25">
      <c r="A120" s="60" t="s">
        <v>61</v>
      </c>
      <c r="B120" s="83">
        <v>650</v>
      </c>
      <c r="C120" s="55" t="s">
        <v>43</v>
      </c>
      <c r="D120" s="55" t="s">
        <v>165</v>
      </c>
      <c r="E120" s="55" t="s">
        <v>187</v>
      </c>
      <c r="F120" s="55" t="s">
        <v>42</v>
      </c>
      <c r="G120" s="55" t="s">
        <v>41</v>
      </c>
      <c r="H120" s="55" t="s">
        <v>155</v>
      </c>
      <c r="I120" s="55" t="s">
        <v>144</v>
      </c>
      <c r="J120" s="191">
        <v>6136.8</v>
      </c>
      <c r="K120" s="191">
        <v>0</v>
      </c>
      <c r="L120" s="67">
        <f t="shared" si="21"/>
        <v>0</v>
      </c>
      <c r="M120" s="22">
        <v>6136.8</v>
      </c>
      <c r="N120" s="194">
        <v>0</v>
      </c>
      <c r="O120" s="22">
        <v>0</v>
      </c>
      <c r="P120" s="22">
        <v>0</v>
      </c>
      <c r="Q120" s="67">
        <f t="shared" si="23"/>
        <v>0</v>
      </c>
      <c r="R120" s="22">
        <v>0</v>
      </c>
      <c r="S120" s="196">
        <v>0</v>
      </c>
    </row>
    <row r="121" spans="1:19" ht="39" x14ac:dyDescent="0.25">
      <c r="A121" s="46" t="s">
        <v>202</v>
      </c>
      <c r="B121" s="83">
        <v>650</v>
      </c>
      <c r="C121" s="55" t="s">
        <v>43</v>
      </c>
      <c r="D121" s="55" t="s">
        <v>165</v>
      </c>
      <c r="E121" s="55" t="s">
        <v>203</v>
      </c>
      <c r="F121" s="55" t="s">
        <v>42</v>
      </c>
      <c r="G121" s="55" t="s">
        <v>39</v>
      </c>
      <c r="H121" s="55" t="s">
        <v>112</v>
      </c>
      <c r="I121" s="55" t="s">
        <v>40</v>
      </c>
      <c r="J121" s="67">
        <f t="shared" ref="J121:R123" si="34">J122</f>
        <v>300</v>
      </c>
      <c r="K121" s="67">
        <f t="shared" si="34"/>
        <v>0</v>
      </c>
      <c r="L121" s="67">
        <f t="shared" si="21"/>
        <v>0</v>
      </c>
      <c r="M121" s="22">
        <f t="shared" si="34"/>
        <v>300</v>
      </c>
      <c r="N121" s="194">
        <f t="shared" si="34"/>
        <v>0</v>
      </c>
      <c r="O121" s="22">
        <f t="shared" si="34"/>
        <v>300</v>
      </c>
      <c r="P121" s="22">
        <f t="shared" si="34"/>
        <v>0</v>
      </c>
      <c r="Q121" s="67">
        <f t="shared" si="23"/>
        <v>0</v>
      </c>
      <c r="R121" s="22">
        <f t="shared" si="34"/>
        <v>300</v>
      </c>
      <c r="S121" s="196">
        <v>0</v>
      </c>
    </row>
    <row r="122" spans="1:19" ht="51.75" x14ac:dyDescent="0.25">
      <c r="A122" s="46" t="s">
        <v>141</v>
      </c>
      <c r="B122" s="83">
        <v>650</v>
      </c>
      <c r="C122" s="55" t="s">
        <v>43</v>
      </c>
      <c r="D122" s="55" t="s">
        <v>165</v>
      </c>
      <c r="E122" s="55" t="s">
        <v>203</v>
      </c>
      <c r="F122" s="55" t="s">
        <v>42</v>
      </c>
      <c r="G122" s="55" t="s">
        <v>38</v>
      </c>
      <c r="H122" s="55" t="s">
        <v>112</v>
      </c>
      <c r="I122" s="55" t="s">
        <v>40</v>
      </c>
      <c r="J122" s="67">
        <f t="shared" si="34"/>
        <v>300</v>
      </c>
      <c r="K122" s="67">
        <f t="shared" si="34"/>
        <v>0</v>
      </c>
      <c r="L122" s="67">
        <f t="shared" si="21"/>
        <v>0</v>
      </c>
      <c r="M122" s="22">
        <f t="shared" si="34"/>
        <v>300</v>
      </c>
      <c r="N122" s="194">
        <f t="shared" si="34"/>
        <v>0</v>
      </c>
      <c r="O122" s="22">
        <f t="shared" si="34"/>
        <v>300</v>
      </c>
      <c r="P122" s="22">
        <f t="shared" si="34"/>
        <v>0</v>
      </c>
      <c r="Q122" s="67">
        <f t="shared" si="23"/>
        <v>0</v>
      </c>
      <c r="R122" s="22">
        <f t="shared" si="34"/>
        <v>300</v>
      </c>
      <c r="S122" s="196">
        <v>0</v>
      </c>
    </row>
    <row r="123" spans="1:19" ht="38.25" x14ac:dyDescent="0.25">
      <c r="A123" s="27" t="s">
        <v>147</v>
      </c>
      <c r="B123" s="83">
        <v>650</v>
      </c>
      <c r="C123" s="55" t="s">
        <v>43</v>
      </c>
      <c r="D123" s="55" t="s">
        <v>165</v>
      </c>
      <c r="E123" s="55" t="s">
        <v>203</v>
      </c>
      <c r="F123" s="55" t="s">
        <v>42</v>
      </c>
      <c r="G123" s="55" t="s">
        <v>38</v>
      </c>
      <c r="H123" s="55" t="s">
        <v>122</v>
      </c>
      <c r="I123" s="7" t="s">
        <v>51</v>
      </c>
      <c r="J123" s="67">
        <f t="shared" si="34"/>
        <v>300</v>
      </c>
      <c r="K123" s="67">
        <f t="shared" si="34"/>
        <v>0</v>
      </c>
      <c r="L123" s="67">
        <f t="shared" si="21"/>
        <v>0</v>
      </c>
      <c r="M123" s="22">
        <f t="shared" si="34"/>
        <v>300</v>
      </c>
      <c r="N123" s="194">
        <f t="shared" si="34"/>
        <v>0</v>
      </c>
      <c r="O123" s="22">
        <f t="shared" si="34"/>
        <v>300</v>
      </c>
      <c r="P123" s="22">
        <f t="shared" si="34"/>
        <v>0</v>
      </c>
      <c r="Q123" s="67">
        <f t="shared" si="23"/>
        <v>0</v>
      </c>
      <c r="R123" s="22">
        <f t="shared" si="34"/>
        <v>300</v>
      </c>
      <c r="S123" s="196">
        <v>0</v>
      </c>
    </row>
    <row r="124" spans="1:19" ht="38.25" x14ac:dyDescent="0.25">
      <c r="A124" s="14" t="s">
        <v>103</v>
      </c>
      <c r="B124" s="83">
        <v>650</v>
      </c>
      <c r="C124" s="55" t="s">
        <v>43</v>
      </c>
      <c r="D124" s="55" t="s">
        <v>165</v>
      </c>
      <c r="E124" s="55" t="s">
        <v>203</v>
      </c>
      <c r="F124" s="55" t="s">
        <v>42</v>
      </c>
      <c r="G124" s="55" t="s">
        <v>38</v>
      </c>
      <c r="H124" s="55" t="s">
        <v>122</v>
      </c>
      <c r="I124" s="7" t="s">
        <v>52</v>
      </c>
      <c r="J124" s="67">
        <v>300</v>
      </c>
      <c r="K124" s="67">
        <v>0</v>
      </c>
      <c r="L124" s="67">
        <f t="shared" si="21"/>
        <v>0</v>
      </c>
      <c r="M124" s="22">
        <v>300</v>
      </c>
      <c r="N124" s="194">
        <v>0</v>
      </c>
      <c r="O124" s="22">
        <v>300</v>
      </c>
      <c r="P124" s="22">
        <v>0</v>
      </c>
      <c r="Q124" s="67">
        <f t="shared" si="23"/>
        <v>0</v>
      </c>
      <c r="R124" s="22">
        <v>300</v>
      </c>
      <c r="S124" s="196">
        <v>0</v>
      </c>
    </row>
    <row r="125" spans="1:19" s="136" customFormat="1" x14ac:dyDescent="0.25">
      <c r="A125" s="82" t="s">
        <v>26</v>
      </c>
      <c r="B125" s="83">
        <v>650</v>
      </c>
      <c r="C125" s="24" t="s">
        <v>47</v>
      </c>
      <c r="D125" s="24" t="s">
        <v>39</v>
      </c>
      <c r="E125" s="24" t="s">
        <v>39</v>
      </c>
      <c r="F125" s="24" t="s">
        <v>42</v>
      </c>
      <c r="G125" s="24" t="s">
        <v>39</v>
      </c>
      <c r="H125" s="24" t="s">
        <v>112</v>
      </c>
      <c r="I125" s="24" t="s">
        <v>40</v>
      </c>
      <c r="J125" s="65">
        <f>J126+J138+J167</f>
        <v>14154.3</v>
      </c>
      <c r="K125" s="65">
        <f>K126+K138+K167</f>
        <v>0</v>
      </c>
      <c r="L125" s="65">
        <f t="shared" si="21"/>
        <v>20728.900000000005</v>
      </c>
      <c r="M125" s="78">
        <f>M126+M138+M167</f>
        <v>34883.200000000004</v>
      </c>
      <c r="N125" s="193">
        <f>N126+N138+N167</f>
        <v>0</v>
      </c>
      <c r="O125" s="78">
        <f>O126+O138+O167</f>
        <v>14575</v>
      </c>
      <c r="P125" s="78">
        <f>P126+P138+P167</f>
        <v>0</v>
      </c>
      <c r="Q125" s="65">
        <f t="shared" si="23"/>
        <v>2500</v>
      </c>
      <c r="R125" s="78">
        <f>R126+R138+R167</f>
        <v>17075</v>
      </c>
      <c r="S125" s="195">
        <v>0</v>
      </c>
    </row>
    <row r="126" spans="1:19" s="136" customFormat="1" x14ac:dyDescent="0.25">
      <c r="A126" s="82" t="s">
        <v>27</v>
      </c>
      <c r="B126" s="83">
        <v>650</v>
      </c>
      <c r="C126" s="88" t="s">
        <v>47</v>
      </c>
      <c r="D126" s="88" t="s">
        <v>38</v>
      </c>
      <c r="E126" s="88" t="s">
        <v>39</v>
      </c>
      <c r="F126" s="88" t="s">
        <v>42</v>
      </c>
      <c r="G126" s="88" t="s">
        <v>39</v>
      </c>
      <c r="H126" s="88" t="s">
        <v>112</v>
      </c>
      <c r="I126" s="88" t="s">
        <v>40</v>
      </c>
      <c r="J126" s="65">
        <f>J127</f>
        <v>1619.9</v>
      </c>
      <c r="K126" s="65">
        <f>K127</f>
        <v>0</v>
      </c>
      <c r="L126" s="65">
        <f t="shared" si="21"/>
        <v>0</v>
      </c>
      <c r="M126" s="78">
        <f>M127</f>
        <v>1619.9</v>
      </c>
      <c r="N126" s="193">
        <f>N127</f>
        <v>0</v>
      </c>
      <c r="O126" s="78">
        <f>O127</f>
        <v>1664.5</v>
      </c>
      <c r="P126" s="78">
        <f>P127</f>
        <v>0</v>
      </c>
      <c r="Q126" s="65">
        <f t="shared" si="23"/>
        <v>0</v>
      </c>
      <c r="R126" s="78">
        <f>R127</f>
        <v>1664.5</v>
      </c>
      <c r="S126" s="195">
        <v>0</v>
      </c>
    </row>
    <row r="127" spans="1:19" ht="51.75" x14ac:dyDescent="0.25">
      <c r="A127" s="16" t="s">
        <v>204</v>
      </c>
      <c r="B127" s="83">
        <v>650</v>
      </c>
      <c r="C127" s="19" t="s">
        <v>47</v>
      </c>
      <c r="D127" s="19" t="s">
        <v>38</v>
      </c>
      <c r="E127" s="19" t="s">
        <v>205</v>
      </c>
      <c r="F127" s="19" t="s">
        <v>42</v>
      </c>
      <c r="G127" s="19" t="s">
        <v>39</v>
      </c>
      <c r="H127" s="19" t="s">
        <v>112</v>
      </c>
      <c r="I127" s="19" t="s">
        <v>40</v>
      </c>
      <c r="J127" s="68">
        <f>J128+J133</f>
        <v>1619.9</v>
      </c>
      <c r="K127" s="68">
        <f>K128+K133</f>
        <v>0</v>
      </c>
      <c r="L127" s="67">
        <f t="shared" si="21"/>
        <v>0</v>
      </c>
      <c r="M127" s="22">
        <f>M128+M133</f>
        <v>1619.9</v>
      </c>
      <c r="N127" s="194">
        <f>N128+N133</f>
        <v>0</v>
      </c>
      <c r="O127" s="22">
        <f>O128+O133</f>
        <v>1664.5</v>
      </c>
      <c r="P127" s="22">
        <f>P128+P133</f>
        <v>0</v>
      </c>
      <c r="Q127" s="67">
        <f t="shared" si="23"/>
        <v>0</v>
      </c>
      <c r="R127" s="22">
        <f>R128+R133</f>
        <v>1664.5</v>
      </c>
      <c r="S127" s="196">
        <v>0</v>
      </c>
    </row>
    <row r="128" spans="1:19" ht="39" x14ac:dyDescent="0.25">
      <c r="A128" s="16" t="s">
        <v>54</v>
      </c>
      <c r="B128" s="83">
        <v>650</v>
      </c>
      <c r="C128" s="19" t="s">
        <v>47</v>
      </c>
      <c r="D128" s="19" t="s">
        <v>38</v>
      </c>
      <c r="E128" s="19" t="s">
        <v>205</v>
      </c>
      <c r="F128" s="19" t="s">
        <v>50</v>
      </c>
      <c r="G128" s="19" t="s">
        <v>39</v>
      </c>
      <c r="H128" s="19" t="s">
        <v>112</v>
      </c>
      <c r="I128" s="19" t="s">
        <v>40</v>
      </c>
      <c r="J128" s="68">
        <f t="shared" ref="J128:R130" si="35">J129</f>
        <v>413</v>
      </c>
      <c r="K128" s="68">
        <f t="shared" si="35"/>
        <v>0</v>
      </c>
      <c r="L128" s="67">
        <f t="shared" si="21"/>
        <v>0</v>
      </c>
      <c r="M128" s="22">
        <f t="shared" si="35"/>
        <v>413</v>
      </c>
      <c r="N128" s="194">
        <f t="shared" si="35"/>
        <v>0</v>
      </c>
      <c r="O128" s="22">
        <f t="shared" si="35"/>
        <v>432.5</v>
      </c>
      <c r="P128" s="22">
        <f t="shared" si="35"/>
        <v>0</v>
      </c>
      <c r="Q128" s="67">
        <f t="shared" si="23"/>
        <v>0</v>
      </c>
      <c r="R128" s="22">
        <f t="shared" si="35"/>
        <v>432.5</v>
      </c>
      <c r="S128" s="196">
        <v>0</v>
      </c>
    </row>
    <row r="129" spans="1:19" ht="38.25" x14ac:dyDescent="0.25">
      <c r="A129" s="17" t="s">
        <v>138</v>
      </c>
      <c r="B129" s="83">
        <v>650</v>
      </c>
      <c r="C129" s="19" t="s">
        <v>47</v>
      </c>
      <c r="D129" s="19" t="s">
        <v>38</v>
      </c>
      <c r="E129" s="19" t="s">
        <v>205</v>
      </c>
      <c r="F129" s="19" t="s">
        <v>50</v>
      </c>
      <c r="G129" s="19" t="s">
        <v>38</v>
      </c>
      <c r="H129" s="19" t="s">
        <v>112</v>
      </c>
      <c r="I129" s="19" t="s">
        <v>40</v>
      </c>
      <c r="J129" s="68">
        <f t="shared" si="35"/>
        <v>413</v>
      </c>
      <c r="K129" s="68">
        <f t="shared" si="35"/>
        <v>0</v>
      </c>
      <c r="L129" s="67">
        <f t="shared" si="21"/>
        <v>0</v>
      </c>
      <c r="M129" s="22">
        <f t="shared" si="35"/>
        <v>413</v>
      </c>
      <c r="N129" s="194">
        <f t="shared" si="35"/>
        <v>0</v>
      </c>
      <c r="O129" s="22">
        <f t="shared" si="35"/>
        <v>432.5</v>
      </c>
      <c r="P129" s="22">
        <f t="shared" si="35"/>
        <v>0</v>
      </c>
      <c r="Q129" s="67">
        <f t="shared" si="23"/>
        <v>0</v>
      </c>
      <c r="R129" s="22">
        <f t="shared" si="35"/>
        <v>432.5</v>
      </c>
      <c r="S129" s="196">
        <v>0</v>
      </c>
    </row>
    <row r="130" spans="1:19" ht="38.25" x14ac:dyDescent="0.25">
      <c r="A130" s="17" t="s">
        <v>168</v>
      </c>
      <c r="B130" s="83">
        <v>650</v>
      </c>
      <c r="C130" s="19" t="s">
        <v>47</v>
      </c>
      <c r="D130" s="19" t="s">
        <v>38</v>
      </c>
      <c r="E130" s="19" t="s">
        <v>205</v>
      </c>
      <c r="F130" s="19" t="s">
        <v>50</v>
      </c>
      <c r="G130" s="19" t="s">
        <v>38</v>
      </c>
      <c r="H130" s="19" t="s">
        <v>122</v>
      </c>
      <c r="I130" s="19" t="s">
        <v>40</v>
      </c>
      <c r="J130" s="68">
        <f t="shared" si="35"/>
        <v>413</v>
      </c>
      <c r="K130" s="68">
        <f t="shared" si="35"/>
        <v>0</v>
      </c>
      <c r="L130" s="67">
        <f t="shared" si="21"/>
        <v>0</v>
      </c>
      <c r="M130" s="22">
        <f t="shared" si="35"/>
        <v>413</v>
      </c>
      <c r="N130" s="194">
        <f t="shared" si="35"/>
        <v>0</v>
      </c>
      <c r="O130" s="22">
        <f t="shared" si="35"/>
        <v>432.5</v>
      </c>
      <c r="P130" s="22">
        <f t="shared" si="35"/>
        <v>0</v>
      </c>
      <c r="Q130" s="67">
        <f t="shared" si="23"/>
        <v>0</v>
      </c>
      <c r="R130" s="22">
        <f t="shared" si="35"/>
        <v>432.5</v>
      </c>
      <c r="S130" s="196">
        <v>0</v>
      </c>
    </row>
    <row r="131" spans="1:19" ht="38.25" x14ac:dyDescent="0.25">
      <c r="A131" s="27" t="s">
        <v>147</v>
      </c>
      <c r="B131" s="83">
        <v>650</v>
      </c>
      <c r="C131" s="19" t="s">
        <v>47</v>
      </c>
      <c r="D131" s="19" t="s">
        <v>38</v>
      </c>
      <c r="E131" s="19" t="s">
        <v>205</v>
      </c>
      <c r="F131" s="19" t="s">
        <v>50</v>
      </c>
      <c r="G131" s="19" t="s">
        <v>38</v>
      </c>
      <c r="H131" s="19" t="s">
        <v>122</v>
      </c>
      <c r="I131" s="19" t="s">
        <v>51</v>
      </c>
      <c r="J131" s="68">
        <f>J132</f>
        <v>413</v>
      </c>
      <c r="K131" s="68">
        <f>K132</f>
        <v>0</v>
      </c>
      <c r="L131" s="67">
        <f t="shared" si="21"/>
        <v>0</v>
      </c>
      <c r="M131" s="22">
        <f>M132</f>
        <v>413</v>
      </c>
      <c r="N131" s="194">
        <f>N132</f>
        <v>0</v>
      </c>
      <c r="O131" s="22">
        <f>O132</f>
        <v>432.5</v>
      </c>
      <c r="P131" s="22">
        <f>P132</f>
        <v>0</v>
      </c>
      <c r="Q131" s="67">
        <f t="shared" si="23"/>
        <v>0</v>
      </c>
      <c r="R131" s="22">
        <f>R132</f>
        <v>432.5</v>
      </c>
      <c r="S131" s="196">
        <v>0</v>
      </c>
    </row>
    <row r="132" spans="1:19" ht="38.25" x14ac:dyDescent="0.25">
      <c r="A132" s="14" t="s">
        <v>103</v>
      </c>
      <c r="B132" s="83">
        <v>650</v>
      </c>
      <c r="C132" s="19" t="s">
        <v>47</v>
      </c>
      <c r="D132" s="19" t="s">
        <v>38</v>
      </c>
      <c r="E132" s="19" t="s">
        <v>205</v>
      </c>
      <c r="F132" s="19" t="s">
        <v>50</v>
      </c>
      <c r="G132" s="19" t="s">
        <v>38</v>
      </c>
      <c r="H132" s="19" t="s">
        <v>122</v>
      </c>
      <c r="I132" s="19" t="s">
        <v>52</v>
      </c>
      <c r="J132" s="68">
        <v>413</v>
      </c>
      <c r="K132" s="68">
        <v>0</v>
      </c>
      <c r="L132" s="67">
        <f t="shared" si="21"/>
        <v>0</v>
      </c>
      <c r="M132" s="22">
        <v>413</v>
      </c>
      <c r="N132" s="194">
        <v>0</v>
      </c>
      <c r="O132" s="22">
        <v>432.5</v>
      </c>
      <c r="P132" s="22">
        <v>0</v>
      </c>
      <c r="Q132" s="67">
        <f t="shared" si="23"/>
        <v>0</v>
      </c>
      <c r="R132" s="22">
        <v>432.5</v>
      </c>
      <c r="S132" s="196">
        <v>0</v>
      </c>
    </row>
    <row r="133" spans="1:19" ht="25.5" x14ac:dyDescent="0.25">
      <c r="A133" s="14" t="s">
        <v>169</v>
      </c>
      <c r="B133" s="83">
        <v>650</v>
      </c>
      <c r="C133" s="54" t="s">
        <v>47</v>
      </c>
      <c r="D133" s="54" t="s">
        <v>38</v>
      </c>
      <c r="E133" s="54" t="s">
        <v>205</v>
      </c>
      <c r="F133" s="47" t="s">
        <v>53</v>
      </c>
      <c r="G133" s="47" t="s">
        <v>39</v>
      </c>
      <c r="H133" s="47" t="s">
        <v>112</v>
      </c>
      <c r="I133" s="54" t="s">
        <v>40</v>
      </c>
      <c r="J133" s="68">
        <f t="shared" ref="J133:R135" si="36">J134</f>
        <v>1206.9000000000001</v>
      </c>
      <c r="K133" s="68">
        <f t="shared" si="36"/>
        <v>0</v>
      </c>
      <c r="L133" s="67">
        <f t="shared" si="21"/>
        <v>0</v>
      </c>
      <c r="M133" s="22">
        <f t="shared" si="36"/>
        <v>1206.9000000000001</v>
      </c>
      <c r="N133" s="194">
        <f t="shared" si="36"/>
        <v>0</v>
      </c>
      <c r="O133" s="22">
        <f t="shared" si="36"/>
        <v>1232</v>
      </c>
      <c r="P133" s="22">
        <f t="shared" si="36"/>
        <v>0</v>
      </c>
      <c r="Q133" s="67">
        <f t="shared" si="23"/>
        <v>0</v>
      </c>
      <c r="R133" s="22">
        <f t="shared" si="36"/>
        <v>1232</v>
      </c>
      <c r="S133" s="196">
        <v>0</v>
      </c>
    </row>
    <row r="134" spans="1:19" ht="38.25" x14ac:dyDescent="0.25">
      <c r="A134" s="14" t="s">
        <v>208</v>
      </c>
      <c r="B134" s="83">
        <v>650</v>
      </c>
      <c r="C134" s="54" t="s">
        <v>47</v>
      </c>
      <c r="D134" s="54" t="s">
        <v>38</v>
      </c>
      <c r="E134" s="54" t="s">
        <v>205</v>
      </c>
      <c r="F134" s="47" t="s">
        <v>53</v>
      </c>
      <c r="G134" s="47" t="s">
        <v>38</v>
      </c>
      <c r="H134" s="47" t="s">
        <v>112</v>
      </c>
      <c r="I134" s="54" t="s">
        <v>40</v>
      </c>
      <c r="J134" s="68">
        <f t="shared" si="36"/>
        <v>1206.9000000000001</v>
      </c>
      <c r="K134" s="68">
        <f t="shared" si="36"/>
        <v>0</v>
      </c>
      <c r="L134" s="67">
        <f t="shared" si="21"/>
        <v>0</v>
      </c>
      <c r="M134" s="22">
        <f t="shared" si="36"/>
        <v>1206.9000000000001</v>
      </c>
      <c r="N134" s="194">
        <f t="shared" si="36"/>
        <v>0</v>
      </c>
      <c r="O134" s="22">
        <f t="shared" si="36"/>
        <v>1232</v>
      </c>
      <c r="P134" s="22">
        <f t="shared" si="36"/>
        <v>0</v>
      </c>
      <c r="Q134" s="67">
        <f t="shared" si="23"/>
        <v>0</v>
      </c>
      <c r="R134" s="22">
        <f t="shared" si="36"/>
        <v>1232</v>
      </c>
      <c r="S134" s="196">
        <v>0</v>
      </c>
    </row>
    <row r="135" spans="1:19" ht="38.25" x14ac:dyDescent="0.25">
      <c r="A135" s="14" t="s">
        <v>168</v>
      </c>
      <c r="B135" s="83">
        <v>650</v>
      </c>
      <c r="C135" s="54" t="s">
        <v>47</v>
      </c>
      <c r="D135" s="54" t="s">
        <v>38</v>
      </c>
      <c r="E135" s="54" t="s">
        <v>205</v>
      </c>
      <c r="F135" s="47" t="s">
        <v>53</v>
      </c>
      <c r="G135" s="47" t="s">
        <v>38</v>
      </c>
      <c r="H135" s="47" t="s">
        <v>122</v>
      </c>
      <c r="I135" s="54" t="s">
        <v>40</v>
      </c>
      <c r="J135" s="68">
        <f t="shared" si="36"/>
        <v>1206.9000000000001</v>
      </c>
      <c r="K135" s="68">
        <f t="shared" si="36"/>
        <v>0</v>
      </c>
      <c r="L135" s="67">
        <f t="shared" si="21"/>
        <v>0</v>
      </c>
      <c r="M135" s="22">
        <f t="shared" si="36"/>
        <v>1206.9000000000001</v>
      </c>
      <c r="N135" s="194">
        <f t="shared" si="36"/>
        <v>0</v>
      </c>
      <c r="O135" s="22">
        <f t="shared" si="36"/>
        <v>1232</v>
      </c>
      <c r="P135" s="22">
        <f t="shared" si="36"/>
        <v>0</v>
      </c>
      <c r="Q135" s="67">
        <f t="shared" si="23"/>
        <v>0</v>
      </c>
      <c r="R135" s="22">
        <f t="shared" si="36"/>
        <v>1232</v>
      </c>
      <c r="S135" s="196">
        <v>0</v>
      </c>
    </row>
    <row r="136" spans="1:19" ht="38.25" x14ac:dyDescent="0.25">
      <c r="A136" s="27" t="s">
        <v>147</v>
      </c>
      <c r="B136" s="83">
        <v>650</v>
      </c>
      <c r="C136" s="54" t="s">
        <v>47</v>
      </c>
      <c r="D136" s="54" t="s">
        <v>38</v>
      </c>
      <c r="E136" s="54" t="s">
        <v>205</v>
      </c>
      <c r="F136" s="47" t="s">
        <v>53</v>
      </c>
      <c r="G136" s="47" t="s">
        <v>38</v>
      </c>
      <c r="H136" s="47" t="s">
        <v>122</v>
      </c>
      <c r="I136" s="54" t="s">
        <v>51</v>
      </c>
      <c r="J136" s="68">
        <f>J137</f>
        <v>1206.9000000000001</v>
      </c>
      <c r="K136" s="68">
        <f>K137</f>
        <v>0</v>
      </c>
      <c r="L136" s="67">
        <f t="shared" si="21"/>
        <v>0</v>
      </c>
      <c r="M136" s="22">
        <f>M137</f>
        <v>1206.9000000000001</v>
      </c>
      <c r="N136" s="194">
        <f>N137</f>
        <v>0</v>
      </c>
      <c r="O136" s="22">
        <f>O137</f>
        <v>1232</v>
      </c>
      <c r="P136" s="22">
        <f>P137</f>
        <v>0</v>
      </c>
      <c r="Q136" s="67">
        <f t="shared" si="23"/>
        <v>0</v>
      </c>
      <c r="R136" s="22">
        <f>R137</f>
        <v>1232</v>
      </c>
      <c r="S136" s="196">
        <v>0</v>
      </c>
    </row>
    <row r="137" spans="1:19" ht="38.25" x14ac:dyDescent="0.25">
      <c r="A137" s="14" t="s">
        <v>103</v>
      </c>
      <c r="B137" s="83">
        <v>650</v>
      </c>
      <c r="C137" s="54" t="s">
        <v>47</v>
      </c>
      <c r="D137" s="54" t="s">
        <v>38</v>
      </c>
      <c r="E137" s="54" t="s">
        <v>205</v>
      </c>
      <c r="F137" s="47" t="s">
        <v>53</v>
      </c>
      <c r="G137" s="47" t="s">
        <v>38</v>
      </c>
      <c r="H137" s="47" t="s">
        <v>122</v>
      </c>
      <c r="I137" s="54" t="s">
        <v>52</v>
      </c>
      <c r="J137" s="68">
        <v>1206.9000000000001</v>
      </c>
      <c r="K137" s="68">
        <v>0</v>
      </c>
      <c r="L137" s="67">
        <f t="shared" si="21"/>
        <v>0</v>
      </c>
      <c r="M137" s="22">
        <v>1206.9000000000001</v>
      </c>
      <c r="N137" s="194">
        <v>0</v>
      </c>
      <c r="O137" s="22">
        <v>1232</v>
      </c>
      <c r="P137" s="22">
        <v>0</v>
      </c>
      <c r="Q137" s="67">
        <f t="shared" si="23"/>
        <v>0</v>
      </c>
      <c r="R137" s="22">
        <v>1232</v>
      </c>
      <c r="S137" s="196">
        <v>0</v>
      </c>
    </row>
    <row r="138" spans="1:19" s="136" customFormat="1" x14ac:dyDescent="0.25">
      <c r="A138" s="87" t="s">
        <v>29</v>
      </c>
      <c r="B138" s="83">
        <v>650</v>
      </c>
      <c r="C138" s="24" t="s">
        <v>47</v>
      </c>
      <c r="D138" s="24" t="s">
        <v>41</v>
      </c>
      <c r="E138" s="24" t="s">
        <v>39</v>
      </c>
      <c r="F138" s="24" t="s">
        <v>42</v>
      </c>
      <c r="G138" s="24" t="s">
        <v>39</v>
      </c>
      <c r="H138" s="24" t="s">
        <v>112</v>
      </c>
      <c r="I138" s="24" t="s">
        <v>40</v>
      </c>
      <c r="J138" s="65">
        <f>J139</f>
        <v>10960</v>
      </c>
      <c r="K138" s="65">
        <f>K139</f>
        <v>0</v>
      </c>
      <c r="L138" s="65">
        <f t="shared" si="21"/>
        <v>20728.900000000001</v>
      </c>
      <c r="M138" s="78">
        <f>M139</f>
        <v>31688.9</v>
      </c>
      <c r="N138" s="193">
        <f>N139</f>
        <v>0</v>
      </c>
      <c r="O138" s="78">
        <f>O139</f>
        <v>11305.2</v>
      </c>
      <c r="P138" s="78">
        <f>P139</f>
        <v>0</v>
      </c>
      <c r="Q138" s="65">
        <f t="shared" si="23"/>
        <v>2500</v>
      </c>
      <c r="R138" s="78">
        <f>R139</f>
        <v>13805.2</v>
      </c>
      <c r="S138" s="195">
        <v>0</v>
      </c>
    </row>
    <row r="139" spans="1:19" ht="51" x14ac:dyDescent="0.25">
      <c r="A139" s="6" t="s">
        <v>204</v>
      </c>
      <c r="B139" s="83">
        <v>650</v>
      </c>
      <c r="C139" s="19" t="s">
        <v>47</v>
      </c>
      <c r="D139" s="19" t="s">
        <v>41</v>
      </c>
      <c r="E139" s="19" t="s">
        <v>205</v>
      </c>
      <c r="F139" s="19" t="s">
        <v>42</v>
      </c>
      <c r="G139" s="19" t="s">
        <v>39</v>
      </c>
      <c r="H139" s="19" t="s">
        <v>112</v>
      </c>
      <c r="I139" s="19" t="s">
        <v>40</v>
      </c>
      <c r="J139" s="68">
        <f>J140+J157+J162</f>
        <v>10960</v>
      </c>
      <c r="K139" s="68">
        <f>K140+K157+K162</f>
        <v>0</v>
      </c>
      <c r="L139" s="67">
        <f t="shared" ref="L139:L191" si="37">M139-J139</f>
        <v>20728.900000000001</v>
      </c>
      <c r="M139" s="22">
        <f>M140+M157+M162</f>
        <v>31688.9</v>
      </c>
      <c r="N139" s="194">
        <f>N140+N157+N162</f>
        <v>0</v>
      </c>
      <c r="O139" s="22">
        <f>O140+O157+O162</f>
        <v>11305.2</v>
      </c>
      <c r="P139" s="22">
        <f>P140+P157+P162</f>
        <v>0</v>
      </c>
      <c r="Q139" s="67">
        <f t="shared" si="23"/>
        <v>2500</v>
      </c>
      <c r="R139" s="22">
        <f>R140+R157+R162</f>
        <v>13805.2</v>
      </c>
      <c r="S139" s="196">
        <v>0</v>
      </c>
    </row>
    <row r="140" spans="1:19" ht="38.25" x14ac:dyDescent="0.25">
      <c r="A140" s="6" t="s">
        <v>102</v>
      </c>
      <c r="B140" s="83">
        <v>650</v>
      </c>
      <c r="C140" s="19" t="s">
        <v>47</v>
      </c>
      <c r="D140" s="19" t="s">
        <v>41</v>
      </c>
      <c r="E140" s="19" t="s">
        <v>205</v>
      </c>
      <c r="F140" s="19" t="s">
        <v>44</v>
      </c>
      <c r="G140" s="19" t="s">
        <v>39</v>
      </c>
      <c r="H140" s="19" t="s">
        <v>112</v>
      </c>
      <c r="I140" s="19" t="s">
        <v>40</v>
      </c>
      <c r="J140" s="68">
        <f>J141</f>
        <v>4997.2000000000007</v>
      </c>
      <c r="K140" s="68">
        <f>K141</f>
        <v>0</v>
      </c>
      <c r="L140" s="67">
        <f t="shared" si="37"/>
        <v>20292.8</v>
      </c>
      <c r="M140" s="22">
        <f>M141</f>
        <v>25290</v>
      </c>
      <c r="N140" s="194">
        <f>N141</f>
        <v>0</v>
      </c>
      <c r="O140" s="22">
        <f t="shared" ref="O140:R140" si="38">O141</f>
        <v>200</v>
      </c>
      <c r="P140" s="22">
        <f>P141</f>
        <v>0</v>
      </c>
      <c r="Q140" s="67">
        <f t="shared" si="23"/>
        <v>2500</v>
      </c>
      <c r="R140" s="22">
        <f t="shared" si="38"/>
        <v>2700</v>
      </c>
      <c r="S140" s="196">
        <v>0</v>
      </c>
    </row>
    <row r="141" spans="1:19" ht="38.25" x14ac:dyDescent="0.25">
      <c r="A141" s="6" t="s">
        <v>140</v>
      </c>
      <c r="B141" s="83">
        <v>650</v>
      </c>
      <c r="C141" s="19" t="s">
        <v>47</v>
      </c>
      <c r="D141" s="19" t="s">
        <v>41</v>
      </c>
      <c r="E141" s="19" t="s">
        <v>205</v>
      </c>
      <c r="F141" s="19" t="s">
        <v>44</v>
      </c>
      <c r="G141" s="19" t="s">
        <v>38</v>
      </c>
      <c r="H141" s="19" t="s">
        <v>112</v>
      </c>
      <c r="I141" s="19" t="s">
        <v>40</v>
      </c>
      <c r="J141" s="68">
        <f>J142+J148+J151+J154</f>
        <v>4997.2000000000007</v>
      </c>
      <c r="K141" s="68">
        <f>K142+K148+K151+K154</f>
        <v>0</v>
      </c>
      <c r="L141" s="67">
        <f t="shared" si="37"/>
        <v>20292.8</v>
      </c>
      <c r="M141" s="22">
        <f>M142+M145+M148+M151+M154</f>
        <v>25290</v>
      </c>
      <c r="N141" s="194">
        <f>N142+N148+N151+N154</f>
        <v>0</v>
      </c>
      <c r="O141" s="22">
        <f>O154</f>
        <v>200</v>
      </c>
      <c r="P141" s="22">
        <f>P142+P148+P151+P154</f>
        <v>0</v>
      </c>
      <c r="Q141" s="67">
        <f t="shared" si="23"/>
        <v>2500</v>
      </c>
      <c r="R141" s="22">
        <f>R145+R154</f>
        <v>2700</v>
      </c>
      <c r="S141" s="196">
        <v>0</v>
      </c>
    </row>
    <row r="142" spans="1:19" ht="63.75" x14ac:dyDescent="0.25">
      <c r="A142" s="6" t="s">
        <v>354</v>
      </c>
      <c r="B142" s="83">
        <v>650</v>
      </c>
      <c r="C142" s="19" t="s">
        <v>47</v>
      </c>
      <c r="D142" s="19" t="s">
        <v>41</v>
      </c>
      <c r="E142" s="19" t="s">
        <v>205</v>
      </c>
      <c r="F142" s="19" t="s">
        <v>44</v>
      </c>
      <c r="G142" s="19" t="s">
        <v>38</v>
      </c>
      <c r="H142" s="47" t="s">
        <v>351</v>
      </c>
      <c r="I142" s="19" t="s">
        <v>40</v>
      </c>
      <c r="J142" s="68">
        <f>J143</f>
        <v>0</v>
      </c>
      <c r="K142" s="68">
        <f>K143</f>
        <v>0</v>
      </c>
      <c r="L142" s="67">
        <f t="shared" si="37"/>
        <v>10036</v>
      </c>
      <c r="M142" s="22">
        <f t="shared" ref="M142:P143" si="39">M143</f>
        <v>10036</v>
      </c>
      <c r="N142" s="194">
        <f t="shared" si="39"/>
        <v>0</v>
      </c>
      <c r="O142" s="22">
        <f t="shared" si="39"/>
        <v>0</v>
      </c>
      <c r="P142" s="22">
        <f t="shared" si="39"/>
        <v>0</v>
      </c>
      <c r="Q142" s="67">
        <f t="shared" si="23"/>
        <v>0</v>
      </c>
      <c r="R142" s="22">
        <f>R143</f>
        <v>0</v>
      </c>
      <c r="S142" s="196">
        <v>0</v>
      </c>
    </row>
    <row r="143" spans="1:19" ht="38.25" x14ac:dyDescent="0.25">
      <c r="A143" s="6" t="s">
        <v>147</v>
      </c>
      <c r="B143" s="83">
        <v>650</v>
      </c>
      <c r="C143" s="19" t="s">
        <v>47</v>
      </c>
      <c r="D143" s="19" t="s">
        <v>41</v>
      </c>
      <c r="E143" s="19" t="s">
        <v>205</v>
      </c>
      <c r="F143" s="19" t="s">
        <v>44</v>
      </c>
      <c r="G143" s="19" t="s">
        <v>38</v>
      </c>
      <c r="H143" s="47" t="s">
        <v>351</v>
      </c>
      <c r="I143" s="19" t="s">
        <v>51</v>
      </c>
      <c r="J143" s="68">
        <f>J144</f>
        <v>0</v>
      </c>
      <c r="K143" s="68">
        <f>K144</f>
        <v>0</v>
      </c>
      <c r="L143" s="67">
        <f t="shared" si="37"/>
        <v>10036</v>
      </c>
      <c r="M143" s="22">
        <f t="shared" si="39"/>
        <v>10036</v>
      </c>
      <c r="N143" s="194">
        <f t="shared" si="39"/>
        <v>0</v>
      </c>
      <c r="O143" s="22">
        <f t="shared" si="39"/>
        <v>0</v>
      </c>
      <c r="P143" s="22">
        <f t="shared" si="39"/>
        <v>0</v>
      </c>
      <c r="Q143" s="67">
        <f t="shared" si="23"/>
        <v>0</v>
      </c>
      <c r="R143" s="22">
        <f>R144</f>
        <v>0</v>
      </c>
      <c r="S143" s="196">
        <v>0</v>
      </c>
    </row>
    <row r="144" spans="1:19" ht="38.25" x14ac:dyDescent="0.25">
      <c r="A144" s="6" t="s">
        <v>103</v>
      </c>
      <c r="B144" s="83">
        <v>650</v>
      </c>
      <c r="C144" s="19" t="s">
        <v>47</v>
      </c>
      <c r="D144" s="19" t="s">
        <v>41</v>
      </c>
      <c r="E144" s="19" t="s">
        <v>205</v>
      </c>
      <c r="F144" s="19" t="s">
        <v>44</v>
      </c>
      <c r="G144" s="19" t="s">
        <v>38</v>
      </c>
      <c r="H144" s="47" t="s">
        <v>351</v>
      </c>
      <c r="I144" s="19" t="s">
        <v>52</v>
      </c>
      <c r="J144" s="68">
        <v>0</v>
      </c>
      <c r="K144" s="68">
        <v>0</v>
      </c>
      <c r="L144" s="67">
        <f t="shared" si="37"/>
        <v>10036</v>
      </c>
      <c r="M144" s="22">
        <v>10036</v>
      </c>
      <c r="N144" s="194">
        <v>0</v>
      </c>
      <c r="O144" s="22">
        <v>0</v>
      </c>
      <c r="P144" s="22">
        <v>0</v>
      </c>
      <c r="Q144" s="67">
        <f t="shared" si="23"/>
        <v>0</v>
      </c>
      <c r="R144" s="22">
        <v>0</v>
      </c>
      <c r="S144" s="196">
        <v>0</v>
      </c>
    </row>
    <row r="145" spans="1:19" ht="51" x14ac:dyDescent="0.25">
      <c r="A145" s="6" t="s">
        <v>356</v>
      </c>
      <c r="B145" s="83">
        <v>650</v>
      </c>
      <c r="C145" s="19" t="s">
        <v>47</v>
      </c>
      <c r="D145" s="19" t="s">
        <v>41</v>
      </c>
      <c r="E145" s="19" t="s">
        <v>205</v>
      </c>
      <c r="F145" s="19" t="s">
        <v>44</v>
      </c>
      <c r="G145" s="19" t="s">
        <v>38</v>
      </c>
      <c r="H145" s="47" t="s">
        <v>352</v>
      </c>
      <c r="I145" s="19" t="s">
        <v>40</v>
      </c>
      <c r="J145" s="68">
        <f>J146</f>
        <v>0</v>
      </c>
      <c r="K145" s="68">
        <f>K146</f>
        <v>0</v>
      </c>
      <c r="L145" s="67">
        <f t="shared" si="37"/>
        <v>15054</v>
      </c>
      <c r="M145" s="22">
        <f t="shared" ref="M145:P146" si="40">M146</f>
        <v>15054</v>
      </c>
      <c r="N145" s="194">
        <f t="shared" si="40"/>
        <v>0</v>
      </c>
      <c r="O145" s="22">
        <f t="shared" si="40"/>
        <v>0</v>
      </c>
      <c r="P145" s="22">
        <f t="shared" si="40"/>
        <v>0</v>
      </c>
      <c r="Q145" s="67">
        <f t="shared" si="23"/>
        <v>2500</v>
      </c>
      <c r="R145" s="22">
        <f>R146</f>
        <v>2500</v>
      </c>
      <c r="S145" s="196">
        <v>0</v>
      </c>
    </row>
    <row r="146" spans="1:19" ht="38.25" x14ac:dyDescent="0.25">
      <c r="A146" s="6" t="s">
        <v>147</v>
      </c>
      <c r="B146" s="83">
        <v>650</v>
      </c>
      <c r="C146" s="19" t="s">
        <v>47</v>
      </c>
      <c r="D146" s="19" t="s">
        <v>41</v>
      </c>
      <c r="E146" s="19" t="s">
        <v>205</v>
      </c>
      <c r="F146" s="19" t="s">
        <v>44</v>
      </c>
      <c r="G146" s="19" t="s">
        <v>38</v>
      </c>
      <c r="H146" s="47" t="s">
        <v>352</v>
      </c>
      <c r="I146" s="19" t="s">
        <v>51</v>
      </c>
      <c r="J146" s="68">
        <f>J147</f>
        <v>0</v>
      </c>
      <c r="K146" s="68">
        <f>K147</f>
        <v>0</v>
      </c>
      <c r="L146" s="67">
        <f t="shared" si="37"/>
        <v>15054</v>
      </c>
      <c r="M146" s="22">
        <f t="shared" si="40"/>
        <v>15054</v>
      </c>
      <c r="N146" s="194">
        <f t="shared" si="40"/>
        <v>0</v>
      </c>
      <c r="O146" s="22">
        <f t="shared" si="40"/>
        <v>0</v>
      </c>
      <c r="P146" s="22">
        <f t="shared" si="40"/>
        <v>0</v>
      </c>
      <c r="Q146" s="67">
        <f t="shared" si="23"/>
        <v>2500</v>
      </c>
      <c r="R146" s="22">
        <f>R147</f>
        <v>2500</v>
      </c>
      <c r="S146" s="196">
        <v>0</v>
      </c>
    </row>
    <row r="147" spans="1:19" ht="38.25" x14ac:dyDescent="0.25">
      <c r="A147" s="6" t="s">
        <v>103</v>
      </c>
      <c r="B147" s="83">
        <v>650</v>
      </c>
      <c r="C147" s="19" t="s">
        <v>47</v>
      </c>
      <c r="D147" s="19" t="s">
        <v>41</v>
      </c>
      <c r="E147" s="19" t="s">
        <v>205</v>
      </c>
      <c r="F147" s="19" t="s">
        <v>44</v>
      </c>
      <c r="G147" s="19" t="s">
        <v>38</v>
      </c>
      <c r="H147" s="47" t="s">
        <v>352</v>
      </c>
      <c r="I147" s="19" t="s">
        <v>52</v>
      </c>
      <c r="J147" s="68">
        <v>0</v>
      </c>
      <c r="K147" s="68">
        <v>0</v>
      </c>
      <c r="L147" s="67">
        <f t="shared" si="37"/>
        <v>15054</v>
      </c>
      <c r="M147" s="22">
        <v>15054</v>
      </c>
      <c r="N147" s="194">
        <v>0</v>
      </c>
      <c r="O147" s="22">
        <v>0</v>
      </c>
      <c r="P147" s="22">
        <v>0</v>
      </c>
      <c r="Q147" s="67">
        <f t="shared" si="23"/>
        <v>2500</v>
      </c>
      <c r="R147" s="22">
        <v>2500</v>
      </c>
      <c r="S147" s="196">
        <v>0</v>
      </c>
    </row>
    <row r="148" spans="1:19" ht="76.5" x14ac:dyDescent="0.25">
      <c r="A148" s="6" t="s">
        <v>260</v>
      </c>
      <c r="B148" s="83">
        <v>650</v>
      </c>
      <c r="C148" s="19" t="s">
        <v>47</v>
      </c>
      <c r="D148" s="19" t="s">
        <v>41</v>
      </c>
      <c r="E148" s="19" t="s">
        <v>205</v>
      </c>
      <c r="F148" s="19" t="s">
        <v>44</v>
      </c>
      <c r="G148" s="19" t="s">
        <v>38</v>
      </c>
      <c r="H148" s="47" t="s">
        <v>261</v>
      </c>
      <c r="I148" s="19" t="s">
        <v>40</v>
      </c>
      <c r="J148" s="68">
        <f>J149</f>
        <v>4361.1000000000004</v>
      </c>
      <c r="K148" s="68">
        <f>K149</f>
        <v>0</v>
      </c>
      <c r="L148" s="67">
        <f t="shared" si="37"/>
        <v>-4361.1000000000004</v>
      </c>
      <c r="M148" s="22">
        <f t="shared" ref="M148:P149" si="41">M149</f>
        <v>0</v>
      </c>
      <c r="N148" s="194">
        <f t="shared" si="41"/>
        <v>0</v>
      </c>
      <c r="O148" s="22">
        <f t="shared" si="41"/>
        <v>0</v>
      </c>
      <c r="P148" s="22">
        <f t="shared" si="41"/>
        <v>0</v>
      </c>
      <c r="Q148" s="67">
        <f t="shared" si="23"/>
        <v>0</v>
      </c>
      <c r="R148" s="22">
        <f>R149</f>
        <v>0</v>
      </c>
      <c r="S148" s="196">
        <v>0</v>
      </c>
    </row>
    <row r="149" spans="1:19" ht="38.25" x14ac:dyDescent="0.25">
      <c r="A149" s="6" t="s">
        <v>147</v>
      </c>
      <c r="B149" s="83">
        <v>650</v>
      </c>
      <c r="C149" s="19" t="s">
        <v>47</v>
      </c>
      <c r="D149" s="19" t="s">
        <v>41</v>
      </c>
      <c r="E149" s="19" t="s">
        <v>205</v>
      </c>
      <c r="F149" s="19" t="s">
        <v>44</v>
      </c>
      <c r="G149" s="19" t="s">
        <v>38</v>
      </c>
      <c r="H149" s="47" t="s">
        <v>261</v>
      </c>
      <c r="I149" s="19" t="s">
        <v>51</v>
      </c>
      <c r="J149" s="68">
        <f>J150</f>
        <v>4361.1000000000004</v>
      </c>
      <c r="K149" s="68">
        <f>K150</f>
        <v>0</v>
      </c>
      <c r="L149" s="67">
        <f t="shared" si="37"/>
        <v>-4361.1000000000004</v>
      </c>
      <c r="M149" s="22">
        <f t="shared" si="41"/>
        <v>0</v>
      </c>
      <c r="N149" s="194">
        <f t="shared" si="41"/>
        <v>0</v>
      </c>
      <c r="O149" s="22">
        <f t="shared" si="41"/>
        <v>0</v>
      </c>
      <c r="P149" s="22">
        <f t="shared" si="41"/>
        <v>0</v>
      </c>
      <c r="Q149" s="67">
        <f t="shared" si="23"/>
        <v>0</v>
      </c>
      <c r="R149" s="22">
        <f>R150</f>
        <v>0</v>
      </c>
      <c r="S149" s="196">
        <v>0</v>
      </c>
    </row>
    <row r="150" spans="1:19" ht="38.25" x14ac:dyDescent="0.25">
      <c r="A150" s="6" t="s">
        <v>103</v>
      </c>
      <c r="B150" s="83">
        <v>650</v>
      </c>
      <c r="C150" s="19" t="s">
        <v>47</v>
      </c>
      <c r="D150" s="19" t="s">
        <v>41</v>
      </c>
      <c r="E150" s="19" t="s">
        <v>205</v>
      </c>
      <c r="F150" s="19" t="s">
        <v>44</v>
      </c>
      <c r="G150" s="19" t="s">
        <v>38</v>
      </c>
      <c r="H150" s="47" t="s">
        <v>261</v>
      </c>
      <c r="I150" s="19" t="s">
        <v>52</v>
      </c>
      <c r="J150" s="68">
        <v>4361.1000000000004</v>
      </c>
      <c r="K150" s="68">
        <v>0</v>
      </c>
      <c r="L150" s="67">
        <f t="shared" si="37"/>
        <v>-4361.1000000000004</v>
      </c>
      <c r="M150" s="22">
        <f>0</f>
        <v>0</v>
      </c>
      <c r="N150" s="194">
        <v>0</v>
      </c>
      <c r="O150" s="22">
        <v>0</v>
      </c>
      <c r="P150" s="22">
        <v>0</v>
      </c>
      <c r="Q150" s="67">
        <f t="shared" si="23"/>
        <v>0</v>
      </c>
      <c r="R150" s="22">
        <v>0</v>
      </c>
      <c r="S150" s="196">
        <v>0</v>
      </c>
    </row>
    <row r="151" spans="1:19" ht="89.25" x14ac:dyDescent="0.25">
      <c r="A151" s="6" t="s">
        <v>262</v>
      </c>
      <c r="B151" s="83">
        <v>650</v>
      </c>
      <c r="C151" s="19" t="s">
        <v>47</v>
      </c>
      <c r="D151" s="19" t="s">
        <v>41</v>
      </c>
      <c r="E151" s="19" t="s">
        <v>205</v>
      </c>
      <c r="F151" s="19" t="s">
        <v>44</v>
      </c>
      <c r="G151" s="19" t="s">
        <v>38</v>
      </c>
      <c r="H151" s="47" t="s">
        <v>263</v>
      </c>
      <c r="I151" s="19" t="s">
        <v>40</v>
      </c>
      <c r="J151" s="68">
        <f>J152</f>
        <v>436.1</v>
      </c>
      <c r="K151" s="68">
        <f>K152</f>
        <v>0</v>
      </c>
      <c r="L151" s="67">
        <f t="shared" si="37"/>
        <v>-436.1</v>
      </c>
      <c r="M151" s="22">
        <f t="shared" ref="M151:P152" si="42">M152</f>
        <v>0</v>
      </c>
      <c r="N151" s="194">
        <f t="shared" si="42"/>
        <v>0</v>
      </c>
      <c r="O151" s="22">
        <f t="shared" si="42"/>
        <v>0</v>
      </c>
      <c r="P151" s="22">
        <f t="shared" si="42"/>
        <v>0</v>
      </c>
      <c r="Q151" s="67">
        <f t="shared" ref="Q151:Q191" si="43">R151-O151</f>
        <v>0</v>
      </c>
      <c r="R151" s="22">
        <f>R152</f>
        <v>0</v>
      </c>
      <c r="S151" s="196">
        <v>0</v>
      </c>
    </row>
    <row r="152" spans="1:19" ht="38.25" x14ac:dyDescent="0.25">
      <c r="A152" s="6" t="s">
        <v>147</v>
      </c>
      <c r="B152" s="83">
        <v>650</v>
      </c>
      <c r="C152" s="19" t="s">
        <v>47</v>
      </c>
      <c r="D152" s="19" t="s">
        <v>41</v>
      </c>
      <c r="E152" s="19" t="s">
        <v>205</v>
      </c>
      <c r="F152" s="19" t="s">
        <v>44</v>
      </c>
      <c r="G152" s="19" t="s">
        <v>38</v>
      </c>
      <c r="H152" s="47" t="s">
        <v>263</v>
      </c>
      <c r="I152" s="19" t="s">
        <v>51</v>
      </c>
      <c r="J152" s="68">
        <f>J153</f>
        <v>436.1</v>
      </c>
      <c r="K152" s="68">
        <f>K153</f>
        <v>0</v>
      </c>
      <c r="L152" s="67">
        <f t="shared" si="37"/>
        <v>-436.1</v>
      </c>
      <c r="M152" s="22">
        <f t="shared" si="42"/>
        <v>0</v>
      </c>
      <c r="N152" s="194">
        <f t="shared" si="42"/>
        <v>0</v>
      </c>
      <c r="O152" s="22">
        <f t="shared" si="42"/>
        <v>0</v>
      </c>
      <c r="P152" s="22">
        <f t="shared" si="42"/>
        <v>0</v>
      </c>
      <c r="Q152" s="67">
        <f t="shared" si="43"/>
        <v>0</v>
      </c>
      <c r="R152" s="22">
        <f>R153</f>
        <v>0</v>
      </c>
      <c r="S152" s="196">
        <v>0</v>
      </c>
    </row>
    <row r="153" spans="1:19" ht="38.25" x14ac:dyDescent="0.25">
      <c r="A153" s="6" t="s">
        <v>103</v>
      </c>
      <c r="B153" s="83">
        <v>650</v>
      </c>
      <c r="C153" s="19" t="s">
        <v>47</v>
      </c>
      <c r="D153" s="19" t="s">
        <v>41</v>
      </c>
      <c r="E153" s="19" t="s">
        <v>205</v>
      </c>
      <c r="F153" s="19" t="s">
        <v>44</v>
      </c>
      <c r="G153" s="19" t="s">
        <v>38</v>
      </c>
      <c r="H153" s="47" t="s">
        <v>263</v>
      </c>
      <c r="I153" s="19" t="s">
        <v>52</v>
      </c>
      <c r="J153" s="68">
        <v>436.1</v>
      </c>
      <c r="K153" s="68">
        <v>0</v>
      </c>
      <c r="L153" s="67">
        <f t="shared" si="37"/>
        <v>-436.1</v>
      </c>
      <c r="M153" s="22">
        <f>0</f>
        <v>0</v>
      </c>
      <c r="N153" s="194">
        <v>0</v>
      </c>
      <c r="O153" s="22">
        <v>0</v>
      </c>
      <c r="P153" s="22">
        <v>0</v>
      </c>
      <c r="Q153" s="67">
        <f t="shared" si="43"/>
        <v>0</v>
      </c>
      <c r="R153" s="22">
        <v>0</v>
      </c>
      <c r="S153" s="196">
        <v>0</v>
      </c>
    </row>
    <row r="154" spans="1:19" ht="38.25" x14ac:dyDescent="0.25">
      <c r="A154" s="14" t="s">
        <v>168</v>
      </c>
      <c r="B154" s="83">
        <v>650</v>
      </c>
      <c r="C154" s="19" t="s">
        <v>47</v>
      </c>
      <c r="D154" s="19" t="s">
        <v>41</v>
      </c>
      <c r="E154" s="19" t="s">
        <v>205</v>
      </c>
      <c r="F154" s="19" t="s">
        <v>44</v>
      </c>
      <c r="G154" s="19" t="s">
        <v>38</v>
      </c>
      <c r="H154" s="47" t="s">
        <v>122</v>
      </c>
      <c r="I154" s="19" t="s">
        <v>40</v>
      </c>
      <c r="J154" s="68">
        <f t="shared" ref="J154:R155" si="44">J155</f>
        <v>200</v>
      </c>
      <c r="K154" s="68">
        <f t="shared" si="44"/>
        <v>0</v>
      </c>
      <c r="L154" s="67">
        <f t="shared" si="37"/>
        <v>0</v>
      </c>
      <c r="M154" s="22">
        <f t="shared" si="44"/>
        <v>200</v>
      </c>
      <c r="N154" s="194">
        <f t="shared" si="44"/>
        <v>0</v>
      </c>
      <c r="O154" s="22">
        <f t="shared" si="44"/>
        <v>200</v>
      </c>
      <c r="P154" s="22">
        <f t="shared" si="44"/>
        <v>0</v>
      </c>
      <c r="Q154" s="67">
        <f t="shared" si="43"/>
        <v>0</v>
      </c>
      <c r="R154" s="22">
        <f t="shared" si="44"/>
        <v>200</v>
      </c>
      <c r="S154" s="196">
        <v>0</v>
      </c>
    </row>
    <row r="155" spans="1:19" ht="38.25" x14ac:dyDescent="0.25">
      <c r="A155" s="27" t="s">
        <v>147</v>
      </c>
      <c r="B155" s="83">
        <v>650</v>
      </c>
      <c r="C155" s="19" t="s">
        <v>47</v>
      </c>
      <c r="D155" s="19" t="s">
        <v>41</v>
      </c>
      <c r="E155" s="19" t="s">
        <v>205</v>
      </c>
      <c r="F155" s="19" t="s">
        <v>44</v>
      </c>
      <c r="G155" s="19" t="s">
        <v>38</v>
      </c>
      <c r="H155" s="47" t="s">
        <v>122</v>
      </c>
      <c r="I155" s="19" t="s">
        <v>51</v>
      </c>
      <c r="J155" s="68">
        <f t="shared" si="44"/>
        <v>200</v>
      </c>
      <c r="K155" s="68">
        <f t="shared" si="44"/>
        <v>0</v>
      </c>
      <c r="L155" s="67">
        <f t="shared" si="37"/>
        <v>0</v>
      </c>
      <c r="M155" s="22">
        <f t="shared" si="44"/>
        <v>200</v>
      </c>
      <c r="N155" s="194">
        <f t="shared" si="44"/>
        <v>0</v>
      </c>
      <c r="O155" s="22">
        <f t="shared" si="44"/>
        <v>200</v>
      </c>
      <c r="P155" s="22">
        <f t="shared" si="44"/>
        <v>0</v>
      </c>
      <c r="Q155" s="67">
        <f t="shared" si="43"/>
        <v>0</v>
      </c>
      <c r="R155" s="22">
        <f t="shared" si="44"/>
        <v>200</v>
      </c>
      <c r="S155" s="196">
        <v>0</v>
      </c>
    </row>
    <row r="156" spans="1:19" ht="38.25" x14ac:dyDescent="0.25">
      <c r="A156" s="14" t="s">
        <v>103</v>
      </c>
      <c r="B156" s="83">
        <v>650</v>
      </c>
      <c r="C156" s="19" t="s">
        <v>47</v>
      </c>
      <c r="D156" s="19" t="s">
        <v>41</v>
      </c>
      <c r="E156" s="19" t="s">
        <v>205</v>
      </c>
      <c r="F156" s="19" t="s">
        <v>44</v>
      </c>
      <c r="G156" s="19" t="s">
        <v>38</v>
      </c>
      <c r="H156" s="47" t="s">
        <v>122</v>
      </c>
      <c r="I156" s="19" t="s">
        <v>52</v>
      </c>
      <c r="J156" s="68">
        <v>200</v>
      </c>
      <c r="K156" s="68">
        <v>0</v>
      </c>
      <c r="L156" s="67">
        <f t="shared" si="37"/>
        <v>0</v>
      </c>
      <c r="M156" s="22">
        <v>200</v>
      </c>
      <c r="N156" s="194">
        <v>0</v>
      </c>
      <c r="O156" s="22">
        <v>200</v>
      </c>
      <c r="P156" s="22">
        <v>0</v>
      </c>
      <c r="Q156" s="67">
        <f t="shared" si="43"/>
        <v>0</v>
      </c>
      <c r="R156" s="22">
        <v>200</v>
      </c>
      <c r="S156" s="196">
        <v>0</v>
      </c>
    </row>
    <row r="157" spans="1:19" ht="39" x14ac:dyDescent="0.25">
      <c r="A157" s="16" t="s">
        <v>28</v>
      </c>
      <c r="B157" s="83">
        <v>650</v>
      </c>
      <c r="C157" s="64" t="s">
        <v>47</v>
      </c>
      <c r="D157" s="64" t="s">
        <v>41</v>
      </c>
      <c r="E157" s="64" t="s">
        <v>205</v>
      </c>
      <c r="F157" s="64" t="s">
        <v>58</v>
      </c>
      <c r="G157" s="64" t="s">
        <v>39</v>
      </c>
      <c r="H157" s="64" t="s">
        <v>112</v>
      </c>
      <c r="I157" s="47" t="s">
        <v>40</v>
      </c>
      <c r="J157" s="68">
        <f t="shared" ref="J157:R158" si="45">J158</f>
        <v>5812.8</v>
      </c>
      <c r="K157" s="68">
        <f t="shared" si="45"/>
        <v>0</v>
      </c>
      <c r="L157" s="67">
        <f t="shared" si="37"/>
        <v>436.10000000000036</v>
      </c>
      <c r="M157" s="22">
        <f t="shared" si="45"/>
        <v>6248.9000000000005</v>
      </c>
      <c r="N157" s="194">
        <f t="shared" si="45"/>
        <v>0</v>
      </c>
      <c r="O157" s="22">
        <f t="shared" si="45"/>
        <v>10955.2</v>
      </c>
      <c r="P157" s="22">
        <f t="shared" si="45"/>
        <v>0</v>
      </c>
      <c r="Q157" s="67">
        <f t="shared" si="43"/>
        <v>0</v>
      </c>
      <c r="R157" s="22">
        <f t="shared" si="45"/>
        <v>10955.2</v>
      </c>
      <c r="S157" s="196">
        <v>0</v>
      </c>
    </row>
    <row r="158" spans="1:19" ht="64.5" x14ac:dyDescent="0.25">
      <c r="A158" s="16" t="s">
        <v>167</v>
      </c>
      <c r="B158" s="83">
        <v>650</v>
      </c>
      <c r="C158" s="47" t="s">
        <v>47</v>
      </c>
      <c r="D158" s="47" t="s">
        <v>41</v>
      </c>
      <c r="E158" s="47" t="s">
        <v>205</v>
      </c>
      <c r="F158" s="47" t="s">
        <v>58</v>
      </c>
      <c r="G158" s="47" t="s">
        <v>38</v>
      </c>
      <c r="H158" s="47" t="s">
        <v>112</v>
      </c>
      <c r="I158" s="47" t="s">
        <v>40</v>
      </c>
      <c r="J158" s="68">
        <f t="shared" si="45"/>
        <v>5812.8</v>
      </c>
      <c r="K158" s="68">
        <f t="shared" si="45"/>
        <v>0</v>
      </c>
      <c r="L158" s="67">
        <f t="shared" si="37"/>
        <v>436.10000000000036</v>
      </c>
      <c r="M158" s="22">
        <f t="shared" si="45"/>
        <v>6248.9000000000005</v>
      </c>
      <c r="N158" s="194">
        <f t="shared" si="45"/>
        <v>0</v>
      </c>
      <c r="O158" s="22">
        <f t="shared" si="45"/>
        <v>10955.2</v>
      </c>
      <c r="P158" s="22">
        <f t="shared" si="45"/>
        <v>0</v>
      </c>
      <c r="Q158" s="67">
        <f t="shared" si="43"/>
        <v>0</v>
      </c>
      <c r="R158" s="22">
        <f t="shared" si="45"/>
        <v>10955.2</v>
      </c>
      <c r="S158" s="196">
        <v>0</v>
      </c>
    </row>
    <row r="159" spans="1:19" x14ac:dyDescent="0.25">
      <c r="A159" s="16" t="s">
        <v>206</v>
      </c>
      <c r="B159" s="83">
        <v>650</v>
      </c>
      <c r="C159" s="47" t="s">
        <v>47</v>
      </c>
      <c r="D159" s="47" t="s">
        <v>41</v>
      </c>
      <c r="E159" s="47" t="s">
        <v>205</v>
      </c>
      <c r="F159" s="47" t="s">
        <v>58</v>
      </c>
      <c r="G159" s="47" t="s">
        <v>38</v>
      </c>
      <c r="H159" s="47" t="s">
        <v>207</v>
      </c>
      <c r="I159" s="47" t="s">
        <v>40</v>
      </c>
      <c r="J159" s="68">
        <f>J160</f>
        <v>5812.8</v>
      </c>
      <c r="K159" s="68">
        <f>K160</f>
        <v>0</v>
      </c>
      <c r="L159" s="67">
        <f t="shared" si="37"/>
        <v>436.10000000000036</v>
      </c>
      <c r="M159" s="22">
        <f t="shared" ref="M159:P160" si="46">M160</f>
        <v>6248.9000000000005</v>
      </c>
      <c r="N159" s="194">
        <f t="shared" si="46"/>
        <v>0</v>
      </c>
      <c r="O159" s="22">
        <f t="shared" si="46"/>
        <v>10955.2</v>
      </c>
      <c r="P159" s="22">
        <f t="shared" si="46"/>
        <v>0</v>
      </c>
      <c r="Q159" s="67">
        <f t="shared" si="43"/>
        <v>0</v>
      </c>
      <c r="R159" s="22">
        <f>R160</f>
        <v>10955.2</v>
      </c>
      <c r="S159" s="196">
        <v>0</v>
      </c>
    </row>
    <row r="160" spans="1:19" x14ac:dyDescent="0.25">
      <c r="A160" s="10" t="s">
        <v>13</v>
      </c>
      <c r="B160" s="83">
        <v>650</v>
      </c>
      <c r="C160" s="19" t="s">
        <v>47</v>
      </c>
      <c r="D160" s="19" t="s">
        <v>41</v>
      </c>
      <c r="E160" s="19" t="s">
        <v>205</v>
      </c>
      <c r="F160" s="47" t="s">
        <v>58</v>
      </c>
      <c r="G160" s="47" t="s">
        <v>38</v>
      </c>
      <c r="H160" s="47" t="s">
        <v>207</v>
      </c>
      <c r="I160" s="19" t="s">
        <v>56</v>
      </c>
      <c r="J160" s="68">
        <f>J161</f>
        <v>5812.8</v>
      </c>
      <c r="K160" s="68">
        <f>K161</f>
        <v>0</v>
      </c>
      <c r="L160" s="67">
        <f t="shared" si="37"/>
        <v>436.10000000000036</v>
      </c>
      <c r="M160" s="22">
        <f t="shared" si="46"/>
        <v>6248.9000000000005</v>
      </c>
      <c r="N160" s="194">
        <f t="shared" si="46"/>
        <v>0</v>
      </c>
      <c r="O160" s="22">
        <f t="shared" si="46"/>
        <v>10955.2</v>
      </c>
      <c r="P160" s="22">
        <f t="shared" si="46"/>
        <v>0</v>
      </c>
      <c r="Q160" s="67">
        <f t="shared" si="43"/>
        <v>0</v>
      </c>
      <c r="R160" s="22">
        <f>R161</f>
        <v>10955.2</v>
      </c>
      <c r="S160" s="196">
        <v>0</v>
      </c>
    </row>
    <row r="161" spans="1:19" ht="64.5" x14ac:dyDescent="0.25">
      <c r="A161" s="16" t="s">
        <v>153</v>
      </c>
      <c r="B161" s="83">
        <v>650</v>
      </c>
      <c r="C161" s="19" t="s">
        <v>47</v>
      </c>
      <c r="D161" s="19" t="s">
        <v>41</v>
      </c>
      <c r="E161" s="19" t="s">
        <v>205</v>
      </c>
      <c r="F161" s="47" t="s">
        <v>58</v>
      </c>
      <c r="G161" s="47" t="s">
        <v>38</v>
      </c>
      <c r="H161" s="47" t="s">
        <v>207</v>
      </c>
      <c r="I161" s="19" t="s">
        <v>139</v>
      </c>
      <c r="J161" s="68">
        <f>12385.7-436.1-6136.8</f>
        <v>5812.8</v>
      </c>
      <c r="K161" s="68">
        <v>0</v>
      </c>
      <c r="L161" s="67">
        <f t="shared" si="37"/>
        <v>436.10000000000036</v>
      </c>
      <c r="M161" s="22">
        <f>12385.7-436.1-6136.8+436.1</f>
        <v>6248.9000000000005</v>
      </c>
      <c r="N161" s="194">
        <v>0</v>
      </c>
      <c r="O161" s="22">
        <v>10955.2</v>
      </c>
      <c r="P161" s="22">
        <v>0</v>
      </c>
      <c r="Q161" s="67">
        <f t="shared" si="43"/>
        <v>0</v>
      </c>
      <c r="R161" s="22">
        <v>10955.2</v>
      </c>
      <c r="S161" s="196">
        <v>0</v>
      </c>
    </row>
    <row r="162" spans="1:19" ht="25.5" x14ac:dyDescent="0.25">
      <c r="A162" s="60" t="s">
        <v>169</v>
      </c>
      <c r="B162" s="83">
        <v>650</v>
      </c>
      <c r="C162" s="7" t="s">
        <v>47</v>
      </c>
      <c r="D162" s="7" t="s">
        <v>41</v>
      </c>
      <c r="E162" s="54" t="s">
        <v>205</v>
      </c>
      <c r="F162" s="47" t="s">
        <v>53</v>
      </c>
      <c r="G162" s="47" t="s">
        <v>39</v>
      </c>
      <c r="H162" s="47" t="s">
        <v>112</v>
      </c>
      <c r="I162" s="7" t="s">
        <v>40</v>
      </c>
      <c r="J162" s="68">
        <f t="shared" ref="J162:R164" si="47">J163</f>
        <v>150</v>
      </c>
      <c r="K162" s="68">
        <f t="shared" si="47"/>
        <v>0</v>
      </c>
      <c r="L162" s="67">
        <f t="shared" si="37"/>
        <v>0</v>
      </c>
      <c r="M162" s="22">
        <f t="shared" si="47"/>
        <v>150</v>
      </c>
      <c r="N162" s="194">
        <f t="shared" si="47"/>
        <v>0</v>
      </c>
      <c r="O162" s="22">
        <f>O163</f>
        <v>150</v>
      </c>
      <c r="P162" s="22">
        <f t="shared" si="47"/>
        <v>0</v>
      </c>
      <c r="Q162" s="67">
        <f t="shared" si="43"/>
        <v>0</v>
      </c>
      <c r="R162" s="22">
        <f>R163</f>
        <v>150</v>
      </c>
      <c r="S162" s="196">
        <v>0</v>
      </c>
    </row>
    <row r="163" spans="1:19" ht="38.25" x14ac:dyDescent="0.25">
      <c r="A163" s="60" t="s">
        <v>209</v>
      </c>
      <c r="B163" s="83">
        <v>650</v>
      </c>
      <c r="C163" s="7" t="s">
        <v>47</v>
      </c>
      <c r="D163" s="7" t="s">
        <v>41</v>
      </c>
      <c r="E163" s="54" t="s">
        <v>205</v>
      </c>
      <c r="F163" s="47" t="s">
        <v>53</v>
      </c>
      <c r="G163" s="47" t="s">
        <v>41</v>
      </c>
      <c r="H163" s="47" t="s">
        <v>112</v>
      </c>
      <c r="I163" s="7" t="s">
        <v>40</v>
      </c>
      <c r="J163" s="68">
        <f t="shared" si="47"/>
        <v>150</v>
      </c>
      <c r="K163" s="68">
        <f t="shared" si="47"/>
        <v>0</v>
      </c>
      <c r="L163" s="67">
        <f t="shared" si="37"/>
        <v>0</v>
      </c>
      <c r="M163" s="22">
        <f t="shared" si="47"/>
        <v>150</v>
      </c>
      <c r="N163" s="194">
        <f t="shared" si="47"/>
        <v>0</v>
      </c>
      <c r="O163" s="22">
        <f t="shared" si="47"/>
        <v>150</v>
      </c>
      <c r="P163" s="22">
        <f t="shared" si="47"/>
        <v>0</v>
      </c>
      <c r="Q163" s="67">
        <f t="shared" si="43"/>
        <v>0</v>
      </c>
      <c r="R163" s="22">
        <f t="shared" si="47"/>
        <v>150</v>
      </c>
      <c r="S163" s="196">
        <v>0</v>
      </c>
    </row>
    <row r="164" spans="1:19" ht="39" x14ac:dyDescent="0.25">
      <c r="A164" s="46" t="s">
        <v>168</v>
      </c>
      <c r="B164" s="83">
        <v>650</v>
      </c>
      <c r="C164" s="7" t="s">
        <v>47</v>
      </c>
      <c r="D164" s="7" t="s">
        <v>41</v>
      </c>
      <c r="E164" s="54" t="s">
        <v>205</v>
      </c>
      <c r="F164" s="47" t="s">
        <v>53</v>
      </c>
      <c r="G164" s="47" t="s">
        <v>41</v>
      </c>
      <c r="H164" s="47" t="s">
        <v>122</v>
      </c>
      <c r="I164" s="7" t="s">
        <v>40</v>
      </c>
      <c r="J164" s="68">
        <f t="shared" si="47"/>
        <v>150</v>
      </c>
      <c r="K164" s="68">
        <f t="shared" si="47"/>
        <v>0</v>
      </c>
      <c r="L164" s="67">
        <f t="shared" si="37"/>
        <v>0</v>
      </c>
      <c r="M164" s="22">
        <f t="shared" si="47"/>
        <v>150</v>
      </c>
      <c r="N164" s="194">
        <f t="shared" si="47"/>
        <v>0</v>
      </c>
      <c r="O164" s="22">
        <f t="shared" si="47"/>
        <v>150</v>
      </c>
      <c r="P164" s="22">
        <f t="shared" si="47"/>
        <v>0</v>
      </c>
      <c r="Q164" s="67">
        <f t="shared" si="43"/>
        <v>0</v>
      </c>
      <c r="R164" s="22">
        <f t="shared" si="47"/>
        <v>150</v>
      </c>
      <c r="S164" s="196">
        <v>0</v>
      </c>
    </row>
    <row r="165" spans="1:19" ht="38.25" x14ac:dyDescent="0.25">
      <c r="A165" s="27" t="s">
        <v>147</v>
      </c>
      <c r="B165" s="83">
        <v>650</v>
      </c>
      <c r="C165" s="47" t="s">
        <v>47</v>
      </c>
      <c r="D165" s="47" t="s">
        <v>41</v>
      </c>
      <c r="E165" s="47" t="s">
        <v>205</v>
      </c>
      <c r="F165" s="47" t="s">
        <v>53</v>
      </c>
      <c r="G165" s="47" t="s">
        <v>41</v>
      </c>
      <c r="H165" s="47" t="s">
        <v>122</v>
      </c>
      <c r="I165" s="19" t="s">
        <v>51</v>
      </c>
      <c r="J165" s="68">
        <f>J166</f>
        <v>150</v>
      </c>
      <c r="K165" s="68">
        <f>K166</f>
        <v>0</v>
      </c>
      <c r="L165" s="67">
        <f t="shared" si="37"/>
        <v>0</v>
      </c>
      <c r="M165" s="22">
        <f>M166</f>
        <v>150</v>
      </c>
      <c r="N165" s="194">
        <f>N166</f>
        <v>0</v>
      </c>
      <c r="O165" s="22">
        <f>O166</f>
        <v>150</v>
      </c>
      <c r="P165" s="22">
        <f>P166</f>
        <v>0</v>
      </c>
      <c r="Q165" s="67">
        <f t="shared" si="43"/>
        <v>0</v>
      </c>
      <c r="R165" s="22">
        <f>R166</f>
        <v>150</v>
      </c>
      <c r="S165" s="196">
        <v>0</v>
      </c>
    </row>
    <row r="166" spans="1:19" ht="38.25" x14ac:dyDescent="0.25">
      <c r="A166" s="14" t="s">
        <v>103</v>
      </c>
      <c r="B166" s="83">
        <v>650</v>
      </c>
      <c r="C166" s="47" t="s">
        <v>47</v>
      </c>
      <c r="D166" s="47" t="s">
        <v>41</v>
      </c>
      <c r="E166" s="47" t="s">
        <v>205</v>
      </c>
      <c r="F166" s="47" t="s">
        <v>53</v>
      </c>
      <c r="G166" s="47" t="s">
        <v>41</v>
      </c>
      <c r="H166" s="47" t="s">
        <v>122</v>
      </c>
      <c r="I166" s="19" t="s">
        <v>52</v>
      </c>
      <c r="J166" s="68">
        <v>150</v>
      </c>
      <c r="K166" s="68">
        <v>0</v>
      </c>
      <c r="L166" s="67">
        <f t="shared" si="37"/>
        <v>0</v>
      </c>
      <c r="M166" s="22">
        <v>150</v>
      </c>
      <c r="N166" s="194">
        <v>0</v>
      </c>
      <c r="O166" s="22">
        <v>150</v>
      </c>
      <c r="P166" s="22">
        <v>0</v>
      </c>
      <c r="Q166" s="67">
        <f t="shared" si="43"/>
        <v>0</v>
      </c>
      <c r="R166" s="22">
        <v>150</v>
      </c>
      <c r="S166" s="196">
        <v>0</v>
      </c>
    </row>
    <row r="167" spans="1:19" s="136" customFormat="1" x14ac:dyDescent="0.25">
      <c r="A167" s="87" t="s">
        <v>30</v>
      </c>
      <c r="B167" s="83">
        <v>650</v>
      </c>
      <c r="C167" s="24" t="s">
        <v>47</v>
      </c>
      <c r="D167" s="24" t="s">
        <v>45</v>
      </c>
      <c r="E167" s="24" t="s">
        <v>39</v>
      </c>
      <c r="F167" s="24" t="s">
        <v>42</v>
      </c>
      <c r="G167" s="24" t="s">
        <v>39</v>
      </c>
      <c r="H167" s="24" t="s">
        <v>112</v>
      </c>
      <c r="I167" s="24" t="s">
        <v>40</v>
      </c>
      <c r="J167" s="65">
        <f>J168</f>
        <v>1574.4</v>
      </c>
      <c r="K167" s="65">
        <f>K168</f>
        <v>0</v>
      </c>
      <c r="L167" s="65">
        <f t="shared" si="37"/>
        <v>0</v>
      </c>
      <c r="M167" s="78">
        <f>M168</f>
        <v>1574.4</v>
      </c>
      <c r="N167" s="193">
        <f>N168</f>
        <v>0</v>
      </c>
      <c r="O167" s="78">
        <f>O168</f>
        <v>1605.3</v>
      </c>
      <c r="P167" s="78">
        <f>P168</f>
        <v>0</v>
      </c>
      <c r="Q167" s="65">
        <f t="shared" si="43"/>
        <v>0</v>
      </c>
      <c r="R167" s="78">
        <f>R168</f>
        <v>1605.3</v>
      </c>
      <c r="S167" s="195">
        <v>0</v>
      </c>
    </row>
    <row r="168" spans="1:19" ht="39" x14ac:dyDescent="0.25">
      <c r="A168" s="10" t="s">
        <v>212</v>
      </c>
      <c r="B168" s="83">
        <v>650</v>
      </c>
      <c r="C168" s="55" t="s">
        <v>47</v>
      </c>
      <c r="D168" s="55" t="s">
        <v>45</v>
      </c>
      <c r="E168" s="55" t="s">
        <v>181</v>
      </c>
      <c r="F168" s="55" t="s">
        <v>42</v>
      </c>
      <c r="G168" s="55" t="s">
        <v>39</v>
      </c>
      <c r="H168" s="55" t="s">
        <v>112</v>
      </c>
      <c r="I168" s="55" t="s">
        <v>40</v>
      </c>
      <c r="J168" s="67">
        <f>J169+J173</f>
        <v>1574.4</v>
      </c>
      <c r="K168" s="67">
        <f>K169+K173</f>
        <v>0</v>
      </c>
      <c r="L168" s="67">
        <f t="shared" si="37"/>
        <v>0</v>
      </c>
      <c r="M168" s="22">
        <f>M169+M173</f>
        <v>1574.4</v>
      </c>
      <c r="N168" s="194">
        <f>N169+N173</f>
        <v>0</v>
      </c>
      <c r="O168" s="22">
        <f>O169+O173</f>
        <v>1605.3</v>
      </c>
      <c r="P168" s="22">
        <f>P169+P173</f>
        <v>0</v>
      </c>
      <c r="Q168" s="67">
        <f t="shared" si="43"/>
        <v>0</v>
      </c>
      <c r="R168" s="22">
        <f>R169+R173</f>
        <v>1605.3</v>
      </c>
      <c r="S168" s="196">
        <v>0</v>
      </c>
    </row>
    <row r="169" spans="1:19" ht="39" x14ac:dyDescent="0.25">
      <c r="A169" s="10" t="s">
        <v>182</v>
      </c>
      <c r="B169" s="83">
        <v>650</v>
      </c>
      <c r="C169" s="55" t="s">
        <v>47</v>
      </c>
      <c r="D169" s="55" t="s">
        <v>45</v>
      </c>
      <c r="E169" s="55" t="s">
        <v>181</v>
      </c>
      <c r="F169" s="55" t="s">
        <v>42</v>
      </c>
      <c r="G169" s="55" t="s">
        <v>38</v>
      </c>
      <c r="H169" s="55" t="s">
        <v>112</v>
      </c>
      <c r="I169" s="55" t="s">
        <v>40</v>
      </c>
      <c r="J169" s="67">
        <f t="shared" ref="J169:R171" si="48">J170</f>
        <v>400</v>
      </c>
      <c r="K169" s="67">
        <f t="shared" si="48"/>
        <v>0</v>
      </c>
      <c r="L169" s="67">
        <f t="shared" si="37"/>
        <v>0</v>
      </c>
      <c r="M169" s="22">
        <f t="shared" si="48"/>
        <v>400</v>
      </c>
      <c r="N169" s="194">
        <f t="shared" si="48"/>
        <v>0</v>
      </c>
      <c r="O169" s="22">
        <f t="shared" si="48"/>
        <v>400</v>
      </c>
      <c r="P169" s="22">
        <f t="shared" si="48"/>
        <v>0</v>
      </c>
      <c r="Q169" s="67">
        <f t="shared" si="43"/>
        <v>0</v>
      </c>
      <c r="R169" s="22">
        <f t="shared" si="48"/>
        <v>400</v>
      </c>
      <c r="S169" s="196">
        <v>0</v>
      </c>
    </row>
    <row r="170" spans="1:19" ht="39" x14ac:dyDescent="0.25">
      <c r="A170" s="46" t="s">
        <v>168</v>
      </c>
      <c r="B170" s="83">
        <v>650</v>
      </c>
      <c r="C170" s="55" t="s">
        <v>47</v>
      </c>
      <c r="D170" s="55" t="s">
        <v>45</v>
      </c>
      <c r="E170" s="55" t="s">
        <v>181</v>
      </c>
      <c r="F170" s="55" t="s">
        <v>42</v>
      </c>
      <c r="G170" s="55" t="s">
        <v>38</v>
      </c>
      <c r="H170" s="55" t="s">
        <v>122</v>
      </c>
      <c r="I170" s="55" t="s">
        <v>40</v>
      </c>
      <c r="J170" s="67">
        <f t="shared" si="48"/>
        <v>400</v>
      </c>
      <c r="K170" s="67">
        <f t="shared" si="48"/>
        <v>0</v>
      </c>
      <c r="L170" s="67">
        <f t="shared" si="37"/>
        <v>0</v>
      </c>
      <c r="M170" s="22">
        <f t="shared" si="48"/>
        <v>400</v>
      </c>
      <c r="N170" s="194">
        <f t="shared" si="48"/>
        <v>0</v>
      </c>
      <c r="O170" s="22">
        <f t="shared" si="48"/>
        <v>400</v>
      </c>
      <c r="P170" s="22">
        <f t="shared" si="48"/>
        <v>0</v>
      </c>
      <c r="Q170" s="67">
        <f t="shared" si="43"/>
        <v>0</v>
      </c>
      <c r="R170" s="22">
        <f t="shared" si="48"/>
        <v>400</v>
      </c>
      <c r="S170" s="196">
        <v>0</v>
      </c>
    </row>
    <row r="171" spans="1:19" ht="39" x14ac:dyDescent="0.25">
      <c r="A171" s="10" t="s">
        <v>147</v>
      </c>
      <c r="B171" s="83">
        <v>650</v>
      </c>
      <c r="C171" s="55" t="s">
        <v>47</v>
      </c>
      <c r="D171" s="55" t="s">
        <v>45</v>
      </c>
      <c r="E171" s="55" t="s">
        <v>181</v>
      </c>
      <c r="F171" s="55" t="s">
        <v>42</v>
      </c>
      <c r="G171" s="55" t="s">
        <v>38</v>
      </c>
      <c r="H171" s="55" t="s">
        <v>122</v>
      </c>
      <c r="I171" s="7" t="s">
        <v>51</v>
      </c>
      <c r="J171" s="67">
        <f t="shared" si="48"/>
        <v>400</v>
      </c>
      <c r="K171" s="67">
        <f t="shared" si="48"/>
        <v>0</v>
      </c>
      <c r="L171" s="67">
        <f t="shared" si="37"/>
        <v>0</v>
      </c>
      <c r="M171" s="22">
        <f t="shared" si="48"/>
        <v>400</v>
      </c>
      <c r="N171" s="194">
        <f t="shared" si="48"/>
        <v>0</v>
      </c>
      <c r="O171" s="22">
        <f t="shared" si="48"/>
        <v>400</v>
      </c>
      <c r="P171" s="22">
        <f t="shared" si="48"/>
        <v>0</v>
      </c>
      <c r="Q171" s="67">
        <f t="shared" si="43"/>
        <v>0</v>
      </c>
      <c r="R171" s="22">
        <f t="shared" si="48"/>
        <v>400</v>
      </c>
      <c r="S171" s="196">
        <v>0</v>
      </c>
    </row>
    <row r="172" spans="1:19" ht="39" x14ac:dyDescent="0.25">
      <c r="A172" s="10" t="s">
        <v>103</v>
      </c>
      <c r="B172" s="83">
        <v>650</v>
      </c>
      <c r="C172" s="55" t="s">
        <v>47</v>
      </c>
      <c r="D172" s="55" t="s">
        <v>45</v>
      </c>
      <c r="E172" s="55" t="s">
        <v>181</v>
      </c>
      <c r="F172" s="55" t="s">
        <v>42</v>
      </c>
      <c r="G172" s="55" t="s">
        <v>38</v>
      </c>
      <c r="H172" s="55" t="s">
        <v>122</v>
      </c>
      <c r="I172" s="7" t="s">
        <v>52</v>
      </c>
      <c r="J172" s="67">
        <v>400</v>
      </c>
      <c r="K172" s="67">
        <v>0</v>
      </c>
      <c r="L172" s="67">
        <f t="shared" si="37"/>
        <v>0</v>
      </c>
      <c r="M172" s="22">
        <v>400</v>
      </c>
      <c r="N172" s="194">
        <v>0</v>
      </c>
      <c r="O172" s="22">
        <v>400</v>
      </c>
      <c r="P172" s="22">
        <v>0</v>
      </c>
      <c r="Q172" s="67">
        <f t="shared" si="43"/>
        <v>0</v>
      </c>
      <c r="R172" s="22">
        <v>400</v>
      </c>
      <c r="S172" s="196">
        <v>0</v>
      </c>
    </row>
    <row r="173" spans="1:19" ht="39" x14ac:dyDescent="0.25">
      <c r="A173" s="10" t="s">
        <v>183</v>
      </c>
      <c r="B173" s="83">
        <v>650</v>
      </c>
      <c r="C173" s="55" t="s">
        <v>47</v>
      </c>
      <c r="D173" s="55" t="s">
        <v>45</v>
      </c>
      <c r="E173" s="55" t="s">
        <v>181</v>
      </c>
      <c r="F173" s="55" t="s">
        <v>42</v>
      </c>
      <c r="G173" s="55" t="s">
        <v>41</v>
      </c>
      <c r="H173" s="55" t="s">
        <v>112</v>
      </c>
      <c r="I173" s="55" t="s">
        <v>40</v>
      </c>
      <c r="J173" s="67">
        <f t="shared" ref="J173:R174" si="49">J174</f>
        <v>1174.4000000000001</v>
      </c>
      <c r="K173" s="67">
        <f t="shared" si="49"/>
        <v>0</v>
      </c>
      <c r="L173" s="67">
        <f t="shared" si="37"/>
        <v>0</v>
      </c>
      <c r="M173" s="22">
        <f t="shared" si="49"/>
        <v>1174.4000000000001</v>
      </c>
      <c r="N173" s="194">
        <f t="shared" si="49"/>
        <v>0</v>
      </c>
      <c r="O173" s="22">
        <f t="shared" si="49"/>
        <v>1205.3</v>
      </c>
      <c r="P173" s="22">
        <f t="shared" si="49"/>
        <v>0</v>
      </c>
      <c r="Q173" s="67">
        <f t="shared" si="43"/>
        <v>0</v>
      </c>
      <c r="R173" s="22">
        <f t="shared" si="49"/>
        <v>1205.3</v>
      </c>
      <c r="S173" s="196">
        <v>0</v>
      </c>
    </row>
    <row r="174" spans="1:19" ht="39" x14ac:dyDescent="0.25">
      <c r="A174" s="46" t="s">
        <v>168</v>
      </c>
      <c r="B174" s="83">
        <v>650</v>
      </c>
      <c r="C174" s="55" t="s">
        <v>47</v>
      </c>
      <c r="D174" s="55" t="s">
        <v>45</v>
      </c>
      <c r="E174" s="55" t="s">
        <v>181</v>
      </c>
      <c r="F174" s="55" t="s">
        <v>42</v>
      </c>
      <c r="G174" s="55" t="s">
        <v>41</v>
      </c>
      <c r="H174" s="55" t="s">
        <v>122</v>
      </c>
      <c r="I174" s="55" t="s">
        <v>40</v>
      </c>
      <c r="J174" s="67">
        <f t="shared" si="49"/>
        <v>1174.4000000000001</v>
      </c>
      <c r="K174" s="67">
        <f t="shared" si="49"/>
        <v>0</v>
      </c>
      <c r="L174" s="67">
        <f t="shared" si="37"/>
        <v>0</v>
      </c>
      <c r="M174" s="22">
        <f t="shared" si="49"/>
        <v>1174.4000000000001</v>
      </c>
      <c r="N174" s="194">
        <f t="shared" si="49"/>
        <v>0</v>
      </c>
      <c r="O174" s="22">
        <f t="shared" si="49"/>
        <v>1205.3</v>
      </c>
      <c r="P174" s="22">
        <f t="shared" si="49"/>
        <v>0</v>
      </c>
      <c r="Q174" s="67">
        <f t="shared" si="43"/>
        <v>0</v>
      </c>
      <c r="R174" s="22">
        <f t="shared" si="49"/>
        <v>1205.3</v>
      </c>
      <c r="S174" s="196">
        <v>0</v>
      </c>
    </row>
    <row r="175" spans="1:19" ht="39" x14ac:dyDescent="0.25">
      <c r="A175" s="10" t="s">
        <v>147</v>
      </c>
      <c r="B175" s="83">
        <v>650</v>
      </c>
      <c r="C175" s="55" t="s">
        <v>47</v>
      </c>
      <c r="D175" s="55" t="s">
        <v>45</v>
      </c>
      <c r="E175" s="55" t="s">
        <v>181</v>
      </c>
      <c r="F175" s="55" t="s">
        <v>42</v>
      </c>
      <c r="G175" s="55" t="s">
        <v>41</v>
      </c>
      <c r="H175" s="55" t="s">
        <v>122</v>
      </c>
      <c r="I175" s="55" t="s">
        <v>51</v>
      </c>
      <c r="J175" s="67">
        <f>J176</f>
        <v>1174.4000000000001</v>
      </c>
      <c r="K175" s="67">
        <f>K176</f>
        <v>0</v>
      </c>
      <c r="L175" s="67">
        <f t="shared" si="37"/>
        <v>0</v>
      </c>
      <c r="M175" s="22">
        <f>M176</f>
        <v>1174.4000000000001</v>
      </c>
      <c r="N175" s="194">
        <f>N176</f>
        <v>0</v>
      </c>
      <c r="O175" s="22">
        <f>O176</f>
        <v>1205.3</v>
      </c>
      <c r="P175" s="22">
        <f>P176</f>
        <v>0</v>
      </c>
      <c r="Q175" s="67">
        <f t="shared" si="43"/>
        <v>0</v>
      </c>
      <c r="R175" s="22">
        <f>R176</f>
        <v>1205.3</v>
      </c>
      <c r="S175" s="196">
        <v>0</v>
      </c>
    </row>
    <row r="176" spans="1:19" ht="39" x14ac:dyDescent="0.25">
      <c r="A176" s="10" t="s">
        <v>103</v>
      </c>
      <c r="B176" s="83">
        <v>650</v>
      </c>
      <c r="C176" s="55" t="s">
        <v>47</v>
      </c>
      <c r="D176" s="55" t="s">
        <v>45</v>
      </c>
      <c r="E176" s="55" t="s">
        <v>181</v>
      </c>
      <c r="F176" s="55" t="s">
        <v>42</v>
      </c>
      <c r="G176" s="55" t="s">
        <v>41</v>
      </c>
      <c r="H176" s="55" t="s">
        <v>122</v>
      </c>
      <c r="I176" s="55" t="s">
        <v>52</v>
      </c>
      <c r="J176" s="67">
        <v>1174.4000000000001</v>
      </c>
      <c r="K176" s="67">
        <v>0</v>
      </c>
      <c r="L176" s="67">
        <f t="shared" si="37"/>
        <v>0</v>
      </c>
      <c r="M176" s="22">
        <v>1174.4000000000001</v>
      </c>
      <c r="N176" s="194">
        <v>0</v>
      </c>
      <c r="O176" s="22">
        <v>1205.3</v>
      </c>
      <c r="P176" s="22">
        <v>0</v>
      </c>
      <c r="Q176" s="67">
        <f t="shared" si="43"/>
        <v>0</v>
      </c>
      <c r="R176" s="22">
        <v>1205.3</v>
      </c>
      <c r="S176" s="196">
        <v>0</v>
      </c>
    </row>
    <row r="177" spans="1:19" s="136" customFormat="1" x14ac:dyDescent="0.25">
      <c r="A177" s="56" t="s">
        <v>170</v>
      </c>
      <c r="B177" s="83">
        <v>650</v>
      </c>
      <c r="C177" s="58" t="s">
        <v>48</v>
      </c>
      <c r="D177" s="58" t="s">
        <v>39</v>
      </c>
      <c r="E177" s="58" t="s">
        <v>39</v>
      </c>
      <c r="F177" s="58" t="s">
        <v>42</v>
      </c>
      <c r="G177" s="58" t="s">
        <v>39</v>
      </c>
      <c r="H177" s="58" t="s">
        <v>112</v>
      </c>
      <c r="I177" s="58" t="s">
        <v>40</v>
      </c>
      <c r="J177" s="65">
        <f t="shared" ref="J177:R181" si="50">J178</f>
        <v>301</v>
      </c>
      <c r="K177" s="65">
        <f t="shared" si="50"/>
        <v>0</v>
      </c>
      <c r="L177" s="65">
        <f t="shared" si="37"/>
        <v>0</v>
      </c>
      <c r="M177" s="78">
        <f t="shared" si="50"/>
        <v>301</v>
      </c>
      <c r="N177" s="193">
        <f t="shared" si="50"/>
        <v>0</v>
      </c>
      <c r="O177" s="78">
        <f t="shared" si="50"/>
        <v>416</v>
      </c>
      <c r="P177" s="78">
        <f t="shared" si="50"/>
        <v>0</v>
      </c>
      <c r="Q177" s="65">
        <f t="shared" si="43"/>
        <v>0</v>
      </c>
      <c r="R177" s="78">
        <f t="shared" si="50"/>
        <v>416</v>
      </c>
      <c r="S177" s="195">
        <v>0</v>
      </c>
    </row>
    <row r="178" spans="1:19" s="136" customFormat="1" x14ac:dyDescent="0.25">
      <c r="A178" s="56" t="s">
        <v>171</v>
      </c>
      <c r="B178" s="83">
        <v>650</v>
      </c>
      <c r="C178" s="58" t="s">
        <v>48</v>
      </c>
      <c r="D178" s="58" t="s">
        <v>38</v>
      </c>
      <c r="E178" s="58" t="s">
        <v>39</v>
      </c>
      <c r="F178" s="58" t="s">
        <v>42</v>
      </c>
      <c r="G178" s="58" t="s">
        <v>39</v>
      </c>
      <c r="H178" s="58" t="s">
        <v>112</v>
      </c>
      <c r="I178" s="58" t="s">
        <v>40</v>
      </c>
      <c r="J178" s="65">
        <f t="shared" si="50"/>
        <v>301</v>
      </c>
      <c r="K178" s="65">
        <f t="shared" si="50"/>
        <v>0</v>
      </c>
      <c r="L178" s="65">
        <f t="shared" si="37"/>
        <v>0</v>
      </c>
      <c r="M178" s="78">
        <f t="shared" si="50"/>
        <v>301</v>
      </c>
      <c r="N178" s="193">
        <f t="shared" si="50"/>
        <v>0</v>
      </c>
      <c r="O178" s="78">
        <f t="shared" si="50"/>
        <v>416</v>
      </c>
      <c r="P178" s="78">
        <f t="shared" si="50"/>
        <v>0</v>
      </c>
      <c r="Q178" s="65">
        <f t="shared" si="43"/>
        <v>0</v>
      </c>
      <c r="R178" s="78">
        <f t="shared" si="50"/>
        <v>416</v>
      </c>
      <c r="S178" s="195">
        <v>0</v>
      </c>
    </row>
    <row r="179" spans="1:19" ht="39" x14ac:dyDescent="0.25">
      <c r="A179" s="10" t="s">
        <v>210</v>
      </c>
      <c r="B179" s="83">
        <v>650</v>
      </c>
      <c r="C179" s="55" t="s">
        <v>48</v>
      </c>
      <c r="D179" s="55" t="s">
        <v>38</v>
      </c>
      <c r="E179" s="55" t="s">
        <v>211</v>
      </c>
      <c r="F179" s="55" t="s">
        <v>42</v>
      </c>
      <c r="G179" s="55" t="s">
        <v>39</v>
      </c>
      <c r="H179" s="55" t="s">
        <v>112</v>
      </c>
      <c r="I179" s="55" t="s">
        <v>40</v>
      </c>
      <c r="J179" s="67">
        <f>J180</f>
        <v>301</v>
      </c>
      <c r="K179" s="67">
        <f>K180</f>
        <v>0</v>
      </c>
      <c r="L179" s="67">
        <f t="shared" si="37"/>
        <v>0</v>
      </c>
      <c r="M179" s="22">
        <f>M180</f>
        <v>301</v>
      </c>
      <c r="N179" s="194">
        <f>N180</f>
        <v>0</v>
      </c>
      <c r="O179" s="22">
        <f>O180</f>
        <v>416</v>
      </c>
      <c r="P179" s="22">
        <f>P180</f>
        <v>0</v>
      </c>
      <c r="Q179" s="67">
        <f t="shared" si="43"/>
        <v>0</v>
      </c>
      <c r="R179" s="22">
        <f>R180</f>
        <v>416</v>
      </c>
      <c r="S179" s="196">
        <v>0</v>
      </c>
    </row>
    <row r="180" spans="1:19" ht="64.5" x14ac:dyDescent="0.25">
      <c r="A180" s="10" t="s">
        <v>172</v>
      </c>
      <c r="B180" s="83">
        <v>650</v>
      </c>
      <c r="C180" s="55" t="s">
        <v>48</v>
      </c>
      <c r="D180" s="55" t="s">
        <v>38</v>
      </c>
      <c r="E180" s="55" t="s">
        <v>211</v>
      </c>
      <c r="F180" s="55" t="s">
        <v>42</v>
      </c>
      <c r="G180" s="55" t="s">
        <v>38</v>
      </c>
      <c r="H180" s="55" t="s">
        <v>112</v>
      </c>
      <c r="I180" s="55" t="s">
        <v>40</v>
      </c>
      <c r="J180" s="67">
        <f t="shared" si="50"/>
        <v>301</v>
      </c>
      <c r="K180" s="67">
        <f t="shared" si="50"/>
        <v>0</v>
      </c>
      <c r="L180" s="67">
        <f t="shared" si="37"/>
        <v>0</v>
      </c>
      <c r="M180" s="22">
        <f t="shared" si="50"/>
        <v>301</v>
      </c>
      <c r="N180" s="194">
        <f t="shared" si="50"/>
        <v>0</v>
      </c>
      <c r="O180" s="22">
        <f t="shared" si="50"/>
        <v>416</v>
      </c>
      <c r="P180" s="22">
        <f t="shared" si="50"/>
        <v>0</v>
      </c>
      <c r="Q180" s="67">
        <f t="shared" si="43"/>
        <v>0</v>
      </c>
      <c r="R180" s="22">
        <f t="shared" si="50"/>
        <v>416</v>
      </c>
      <c r="S180" s="196">
        <v>0</v>
      </c>
    </row>
    <row r="181" spans="1:19" ht="26.25" x14ac:dyDescent="0.25">
      <c r="A181" s="10" t="s">
        <v>173</v>
      </c>
      <c r="B181" s="83">
        <v>650</v>
      </c>
      <c r="C181" s="55" t="s">
        <v>48</v>
      </c>
      <c r="D181" s="55" t="s">
        <v>38</v>
      </c>
      <c r="E181" s="55" t="s">
        <v>211</v>
      </c>
      <c r="F181" s="55" t="s">
        <v>42</v>
      </c>
      <c r="G181" s="55" t="s">
        <v>38</v>
      </c>
      <c r="H181" s="55" t="s">
        <v>129</v>
      </c>
      <c r="I181" s="55" t="s">
        <v>40</v>
      </c>
      <c r="J181" s="67">
        <f t="shared" si="50"/>
        <v>301</v>
      </c>
      <c r="K181" s="67">
        <f t="shared" si="50"/>
        <v>0</v>
      </c>
      <c r="L181" s="67">
        <f t="shared" si="37"/>
        <v>0</v>
      </c>
      <c r="M181" s="22">
        <f t="shared" si="50"/>
        <v>301</v>
      </c>
      <c r="N181" s="194">
        <f t="shared" si="50"/>
        <v>0</v>
      </c>
      <c r="O181" s="22">
        <f t="shared" si="50"/>
        <v>416</v>
      </c>
      <c r="P181" s="22">
        <f t="shared" si="50"/>
        <v>0</v>
      </c>
      <c r="Q181" s="67">
        <f t="shared" si="43"/>
        <v>0</v>
      </c>
      <c r="R181" s="22">
        <f t="shared" si="50"/>
        <v>416</v>
      </c>
      <c r="S181" s="196">
        <v>0</v>
      </c>
    </row>
    <row r="182" spans="1:19" ht="39" x14ac:dyDescent="0.25">
      <c r="A182" s="10" t="s">
        <v>147</v>
      </c>
      <c r="B182" s="83">
        <v>650</v>
      </c>
      <c r="C182" s="55" t="s">
        <v>48</v>
      </c>
      <c r="D182" s="55" t="s">
        <v>38</v>
      </c>
      <c r="E182" s="55" t="s">
        <v>211</v>
      </c>
      <c r="F182" s="55" t="s">
        <v>42</v>
      </c>
      <c r="G182" s="55" t="s">
        <v>38</v>
      </c>
      <c r="H182" s="55" t="s">
        <v>129</v>
      </c>
      <c r="I182" s="55" t="s">
        <v>51</v>
      </c>
      <c r="J182" s="67">
        <f>J183</f>
        <v>301</v>
      </c>
      <c r="K182" s="67">
        <f>K183</f>
        <v>0</v>
      </c>
      <c r="L182" s="67">
        <f t="shared" si="37"/>
        <v>0</v>
      </c>
      <c r="M182" s="22">
        <f>M183</f>
        <v>301</v>
      </c>
      <c r="N182" s="194">
        <f>N183</f>
        <v>0</v>
      </c>
      <c r="O182" s="22">
        <f>O183</f>
        <v>416</v>
      </c>
      <c r="P182" s="22">
        <f>P183</f>
        <v>0</v>
      </c>
      <c r="Q182" s="67">
        <f t="shared" si="43"/>
        <v>0</v>
      </c>
      <c r="R182" s="22">
        <f>R183</f>
        <v>416</v>
      </c>
      <c r="S182" s="196">
        <v>0</v>
      </c>
    </row>
    <row r="183" spans="1:19" ht="39" x14ac:dyDescent="0.25">
      <c r="A183" s="46" t="s">
        <v>103</v>
      </c>
      <c r="B183" s="83">
        <v>650</v>
      </c>
      <c r="C183" s="55" t="s">
        <v>48</v>
      </c>
      <c r="D183" s="55" t="s">
        <v>38</v>
      </c>
      <c r="E183" s="55" t="s">
        <v>211</v>
      </c>
      <c r="F183" s="55" t="s">
        <v>42</v>
      </c>
      <c r="G183" s="55" t="s">
        <v>38</v>
      </c>
      <c r="H183" s="55" t="s">
        <v>129</v>
      </c>
      <c r="I183" s="55" t="s">
        <v>52</v>
      </c>
      <c r="J183" s="67">
        <v>301</v>
      </c>
      <c r="K183" s="67">
        <v>0</v>
      </c>
      <c r="L183" s="67">
        <f t="shared" si="37"/>
        <v>0</v>
      </c>
      <c r="M183" s="22">
        <v>301</v>
      </c>
      <c r="N183" s="194">
        <v>0</v>
      </c>
      <c r="O183" s="22">
        <v>416</v>
      </c>
      <c r="P183" s="22">
        <v>0</v>
      </c>
      <c r="Q183" s="67">
        <f t="shared" si="43"/>
        <v>0</v>
      </c>
      <c r="R183" s="22">
        <v>416</v>
      </c>
      <c r="S183" s="196">
        <v>0</v>
      </c>
    </row>
    <row r="184" spans="1:19" s="136" customFormat="1" x14ac:dyDescent="0.25">
      <c r="A184" s="82" t="s">
        <v>31</v>
      </c>
      <c r="B184" s="83">
        <v>650</v>
      </c>
      <c r="C184" s="24" t="s">
        <v>123</v>
      </c>
      <c r="D184" s="24" t="s">
        <v>39</v>
      </c>
      <c r="E184" s="24" t="s">
        <v>39</v>
      </c>
      <c r="F184" s="24" t="s">
        <v>42</v>
      </c>
      <c r="G184" s="24" t="s">
        <v>39</v>
      </c>
      <c r="H184" s="24" t="s">
        <v>112</v>
      </c>
      <c r="I184" s="24" t="s">
        <v>40</v>
      </c>
      <c r="J184" s="65">
        <f t="shared" ref="J184:R188" si="51">J185</f>
        <v>300</v>
      </c>
      <c r="K184" s="65">
        <f t="shared" si="51"/>
        <v>0</v>
      </c>
      <c r="L184" s="65">
        <f t="shared" si="37"/>
        <v>0</v>
      </c>
      <c r="M184" s="78">
        <f t="shared" si="51"/>
        <v>300</v>
      </c>
      <c r="N184" s="193">
        <f t="shared" si="51"/>
        <v>0</v>
      </c>
      <c r="O184" s="78">
        <f t="shared" si="51"/>
        <v>300</v>
      </c>
      <c r="P184" s="78">
        <f t="shared" si="51"/>
        <v>0</v>
      </c>
      <c r="Q184" s="65">
        <f t="shared" si="43"/>
        <v>0</v>
      </c>
      <c r="R184" s="78">
        <f t="shared" si="51"/>
        <v>300</v>
      </c>
      <c r="S184" s="195">
        <v>0</v>
      </c>
    </row>
    <row r="185" spans="1:19" s="136" customFormat="1" x14ac:dyDescent="0.25">
      <c r="A185" s="56" t="s">
        <v>32</v>
      </c>
      <c r="B185" s="83">
        <v>650</v>
      </c>
      <c r="C185" s="24" t="s">
        <v>123</v>
      </c>
      <c r="D185" s="24" t="s">
        <v>38</v>
      </c>
      <c r="E185" s="24" t="s">
        <v>39</v>
      </c>
      <c r="F185" s="24" t="s">
        <v>42</v>
      </c>
      <c r="G185" s="24" t="s">
        <v>39</v>
      </c>
      <c r="H185" s="24" t="s">
        <v>112</v>
      </c>
      <c r="I185" s="24" t="s">
        <v>40</v>
      </c>
      <c r="J185" s="65">
        <f t="shared" si="51"/>
        <v>300</v>
      </c>
      <c r="K185" s="65">
        <f t="shared" si="51"/>
        <v>0</v>
      </c>
      <c r="L185" s="65">
        <f t="shared" si="37"/>
        <v>0</v>
      </c>
      <c r="M185" s="78">
        <f t="shared" si="51"/>
        <v>300</v>
      </c>
      <c r="N185" s="193">
        <f t="shared" si="51"/>
        <v>0</v>
      </c>
      <c r="O185" s="78">
        <f t="shared" si="51"/>
        <v>300</v>
      </c>
      <c r="P185" s="78">
        <f t="shared" si="51"/>
        <v>0</v>
      </c>
      <c r="Q185" s="65">
        <f t="shared" si="43"/>
        <v>0</v>
      </c>
      <c r="R185" s="78">
        <f t="shared" si="51"/>
        <v>300</v>
      </c>
      <c r="S185" s="195">
        <v>0</v>
      </c>
    </row>
    <row r="186" spans="1:19" ht="51.75" x14ac:dyDescent="0.25">
      <c r="A186" s="28" t="s">
        <v>184</v>
      </c>
      <c r="B186" s="83">
        <v>650</v>
      </c>
      <c r="C186" s="7" t="s">
        <v>123</v>
      </c>
      <c r="D186" s="7" t="s">
        <v>38</v>
      </c>
      <c r="E186" s="7" t="s">
        <v>185</v>
      </c>
      <c r="F186" s="7" t="s">
        <v>42</v>
      </c>
      <c r="G186" s="7" t="s">
        <v>39</v>
      </c>
      <c r="H186" s="7" t="s">
        <v>112</v>
      </c>
      <c r="I186" s="7" t="s">
        <v>40</v>
      </c>
      <c r="J186" s="67">
        <f t="shared" si="51"/>
        <v>300</v>
      </c>
      <c r="K186" s="67">
        <f t="shared" si="51"/>
        <v>0</v>
      </c>
      <c r="L186" s="67">
        <f t="shared" si="37"/>
        <v>0</v>
      </c>
      <c r="M186" s="22">
        <f t="shared" si="51"/>
        <v>300</v>
      </c>
      <c r="N186" s="194">
        <f t="shared" si="51"/>
        <v>0</v>
      </c>
      <c r="O186" s="22">
        <f t="shared" si="51"/>
        <v>300</v>
      </c>
      <c r="P186" s="22">
        <f t="shared" si="51"/>
        <v>0</v>
      </c>
      <c r="Q186" s="67">
        <f t="shared" si="43"/>
        <v>0</v>
      </c>
      <c r="R186" s="22">
        <f t="shared" si="51"/>
        <v>300</v>
      </c>
      <c r="S186" s="196">
        <v>0</v>
      </c>
    </row>
    <row r="187" spans="1:19" ht="51.75" x14ac:dyDescent="0.25">
      <c r="A187" s="16" t="s">
        <v>160</v>
      </c>
      <c r="B187" s="83">
        <v>650</v>
      </c>
      <c r="C187" s="7" t="s">
        <v>123</v>
      </c>
      <c r="D187" s="7" t="s">
        <v>38</v>
      </c>
      <c r="E187" s="7" t="s">
        <v>185</v>
      </c>
      <c r="F187" s="7" t="s">
        <v>42</v>
      </c>
      <c r="G187" s="7" t="s">
        <v>45</v>
      </c>
      <c r="H187" s="7" t="s">
        <v>112</v>
      </c>
      <c r="I187" s="7" t="s">
        <v>40</v>
      </c>
      <c r="J187" s="67">
        <f t="shared" si="51"/>
        <v>300</v>
      </c>
      <c r="K187" s="67">
        <f t="shared" si="51"/>
        <v>0</v>
      </c>
      <c r="L187" s="67">
        <f t="shared" si="37"/>
        <v>0</v>
      </c>
      <c r="M187" s="22">
        <f t="shared" si="51"/>
        <v>300</v>
      </c>
      <c r="N187" s="194">
        <f t="shared" si="51"/>
        <v>0</v>
      </c>
      <c r="O187" s="22">
        <f t="shared" si="51"/>
        <v>300</v>
      </c>
      <c r="P187" s="22">
        <f t="shared" si="51"/>
        <v>0</v>
      </c>
      <c r="Q187" s="67">
        <f t="shared" si="43"/>
        <v>0</v>
      </c>
      <c r="R187" s="22">
        <f t="shared" si="51"/>
        <v>300</v>
      </c>
      <c r="S187" s="196">
        <v>0</v>
      </c>
    </row>
    <row r="188" spans="1:19" ht="26.25" x14ac:dyDescent="0.25">
      <c r="A188" s="10" t="s">
        <v>247</v>
      </c>
      <c r="B188" s="83">
        <v>650</v>
      </c>
      <c r="C188" s="7" t="s">
        <v>123</v>
      </c>
      <c r="D188" s="7" t="s">
        <v>38</v>
      </c>
      <c r="E188" s="7" t="s">
        <v>185</v>
      </c>
      <c r="F188" s="7" t="s">
        <v>42</v>
      </c>
      <c r="G188" s="7" t="s">
        <v>45</v>
      </c>
      <c r="H188" s="7" t="s">
        <v>246</v>
      </c>
      <c r="I188" s="7" t="s">
        <v>40</v>
      </c>
      <c r="J188" s="67">
        <f t="shared" si="51"/>
        <v>300</v>
      </c>
      <c r="K188" s="67">
        <f t="shared" si="51"/>
        <v>0</v>
      </c>
      <c r="L188" s="67">
        <f t="shared" si="37"/>
        <v>0</v>
      </c>
      <c r="M188" s="22">
        <f t="shared" si="51"/>
        <v>300</v>
      </c>
      <c r="N188" s="194">
        <f t="shared" si="51"/>
        <v>0</v>
      </c>
      <c r="O188" s="22">
        <f t="shared" si="51"/>
        <v>300</v>
      </c>
      <c r="P188" s="22">
        <f t="shared" si="51"/>
        <v>0</v>
      </c>
      <c r="Q188" s="67">
        <f t="shared" si="43"/>
        <v>0</v>
      </c>
      <c r="R188" s="22">
        <f t="shared" si="51"/>
        <v>300</v>
      </c>
      <c r="S188" s="196">
        <v>0</v>
      </c>
    </row>
    <row r="189" spans="1:19" ht="26.25" x14ac:dyDescent="0.25">
      <c r="A189" s="10" t="s">
        <v>33</v>
      </c>
      <c r="B189" s="83">
        <v>650</v>
      </c>
      <c r="C189" s="7" t="s">
        <v>123</v>
      </c>
      <c r="D189" s="7" t="s">
        <v>38</v>
      </c>
      <c r="E189" s="7" t="s">
        <v>185</v>
      </c>
      <c r="F189" s="7" t="s">
        <v>42</v>
      </c>
      <c r="G189" s="7" t="s">
        <v>45</v>
      </c>
      <c r="H189" s="7" t="s">
        <v>246</v>
      </c>
      <c r="I189" s="7" t="s">
        <v>149</v>
      </c>
      <c r="J189" s="67">
        <f>J190</f>
        <v>300</v>
      </c>
      <c r="K189" s="67">
        <f>K190</f>
        <v>0</v>
      </c>
      <c r="L189" s="67">
        <f t="shared" si="37"/>
        <v>0</v>
      </c>
      <c r="M189" s="22">
        <f>M190</f>
        <v>300</v>
      </c>
      <c r="N189" s="194">
        <f>N190</f>
        <v>0</v>
      </c>
      <c r="O189" s="22">
        <f>O190</f>
        <v>300</v>
      </c>
      <c r="P189" s="22">
        <f>P190</f>
        <v>0</v>
      </c>
      <c r="Q189" s="67">
        <f t="shared" si="43"/>
        <v>0</v>
      </c>
      <c r="R189" s="22">
        <f>R190</f>
        <v>300</v>
      </c>
      <c r="S189" s="196">
        <v>0</v>
      </c>
    </row>
    <row r="190" spans="1:19" ht="26.25" x14ac:dyDescent="0.25">
      <c r="A190" s="10" t="s">
        <v>216</v>
      </c>
      <c r="B190" s="83">
        <v>650</v>
      </c>
      <c r="C190" s="7" t="s">
        <v>123</v>
      </c>
      <c r="D190" s="7" t="s">
        <v>38</v>
      </c>
      <c r="E190" s="7" t="s">
        <v>185</v>
      </c>
      <c r="F190" s="7" t="s">
        <v>42</v>
      </c>
      <c r="G190" s="7" t="s">
        <v>45</v>
      </c>
      <c r="H190" s="7" t="s">
        <v>246</v>
      </c>
      <c r="I190" s="7" t="s">
        <v>215</v>
      </c>
      <c r="J190" s="67">
        <v>300</v>
      </c>
      <c r="K190" s="67">
        <v>0</v>
      </c>
      <c r="L190" s="67">
        <f t="shared" si="37"/>
        <v>0</v>
      </c>
      <c r="M190" s="22">
        <v>300</v>
      </c>
      <c r="N190" s="194">
        <v>0</v>
      </c>
      <c r="O190" s="22">
        <v>300</v>
      </c>
      <c r="P190" s="22">
        <v>0</v>
      </c>
      <c r="Q190" s="67">
        <f t="shared" si="43"/>
        <v>0</v>
      </c>
      <c r="R190" s="22">
        <v>300</v>
      </c>
      <c r="S190" s="196">
        <v>0</v>
      </c>
    </row>
    <row r="191" spans="1:19" s="138" customFormat="1" x14ac:dyDescent="0.25">
      <c r="A191" s="15" t="s">
        <v>35</v>
      </c>
      <c r="B191" s="15"/>
      <c r="C191" s="123"/>
      <c r="D191" s="123"/>
      <c r="E191" s="9"/>
      <c r="F191" s="9"/>
      <c r="G191" s="9"/>
      <c r="H191" s="9"/>
      <c r="I191" s="123"/>
      <c r="J191" s="65">
        <f>J11+J56+J62+J86+J125+J184+J177</f>
        <v>76401.100000000006</v>
      </c>
      <c r="K191" s="65">
        <f>K11+K56+K62+K86+K125+K184+K177</f>
        <v>683.5</v>
      </c>
      <c r="L191" s="65">
        <f t="shared" si="37"/>
        <v>20728.899999999994</v>
      </c>
      <c r="M191" s="148">
        <f>M11+M56+M62+M86+M125+M184+M177</f>
        <v>97130</v>
      </c>
      <c r="N191" s="193">
        <f>N11+N56+N62+N86+N125+N184+N177</f>
        <v>683.5</v>
      </c>
      <c r="O191" s="78">
        <f>O11+O56+O62+O86+O125+O184+O177</f>
        <v>72827.799999999988</v>
      </c>
      <c r="P191" s="78">
        <f>P11+P56+P62+P86+P125+P184+P177</f>
        <v>683.5</v>
      </c>
      <c r="Q191" s="65">
        <f t="shared" si="43"/>
        <v>2500</v>
      </c>
      <c r="R191" s="78">
        <f>R11+R56+R62+R86+R125+R184+R177</f>
        <v>75327.799999999988</v>
      </c>
      <c r="S191" s="197">
        <v>683.5</v>
      </c>
    </row>
  </sheetData>
  <mergeCells count="21">
    <mergeCell ref="A7:A8"/>
    <mergeCell ref="C7:C8"/>
    <mergeCell ref="D7:D8"/>
    <mergeCell ref="E7:H7"/>
    <mergeCell ref="I7:I8"/>
    <mergeCell ref="A4:S4"/>
    <mergeCell ref="L1:S1"/>
    <mergeCell ref="L2:S3"/>
    <mergeCell ref="B7:B8"/>
    <mergeCell ref="K7:K8"/>
    <mergeCell ref="N7:N8"/>
    <mergeCell ref="P7:P8"/>
    <mergeCell ref="S7:S8"/>
    <mergeCell ref="A6:S6"/>
    <mergeCell ref="J7:J8"/>
    <mergeCell ref="L7:L8"/>
    <mergeCell ref="M7:M8"/>
    <mergeCell ref="O7:O8"/>
    <mergeCell ref="Q7:Q8"/>
    <mergeCell ref="R7:R8"/>
    <mergeCell ref="A2:A3"/>
  </mergeCell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workbookViewId="0">
      <selection activeCell="C1" sqref="C1"/>
    </sheetView>
  </sheetViews>
  <sheetFormatPr defaultRowHeight="15" x14ac:dyDescent="0.25"/>
  <cols>
    <col min="1" max="1" width="6.5703125" customWidth="1"/>
    <col min="2" max="2" width="69.85546875" customWidth="1"/>
    <col min="3" max="3" width="26.7109375" customWidth="1"/>
    <col min="4" max="4" width="13.5703125" bestFit="1" customWidth="1"/>
  </cols>
  <sheetData>
    <row r="1" spans="1:3" ht="75" x14ac:dyDescent="0.25">
      <c r="C1" s="126" t="s">
        <v>397</v>
      </c>
    </row>
    <row r="2" spans="1:3" ht="81" customHeight="1" x14ac:dyDescent="0.25">
      <c r="C2" s="126" t="s">
        <v>251</v>
      </c>
    </row>
    <row r="3" spans="1:3" ht="18.75" x14ac:dyDescent="0.25">
      <c r="A3" s="5"/>
    </row>
    <row r="4" spans="1:3" ht="39.75" customHeight="1" x14ac:dyDescent="0.25">
      <c r="A4" s="275" t="s">
        <v>242</v>
      </c>
      <c r="B4" s="276"/>
      <c r="C4" s="277"/>
    </row>
    <row r="5" spans="1:3" ht="18.75" x14ac:dyDescent="0.25">
      <c r="A5" s="5" t="s">
        <v>1</v>
      </c>
    </row>
    <row r="6" spans="1:3" x14ac:dyDescent="0.25">
      <c r="A6" s="273"/>
      <c r="B6" s="274"/>
      <c r="C6" s="34" t="s">
        <v>0</v>
      </c>
    </row>
    <row r="7" spans="1:3" ht="15.75" x14ac:dyDescent="0.25">
      <c r="A7" s="51" t="s">
        <v>63</v>
      </c>
      <c r="B7" s="51" t="s">
        <v>64</v>
      </c>
      <c r="C7" s="51" t="s">
        <v>243</v>
      </c>
    </row>
    <row r="8" spans="1:3" ht="15.75" x14ac:dyDescent="0.25">
      <c r="A8" s="49">
        <v>1</v>
      </c>
      <c r="B8" s="49">
        <v>2</v>
      </c>
      <c r="C8" s="49">
        <v>3</v>
      </c>
    </row>
    <row r="9" spans="1:3" ht="15.75" x14ac:dyDescent="0.25">
      <c r="A9" s="49">
        <v>1</v>
      </c>
      <c r="B9" s="41" t="s">
        <v>65</v>
      </c>
      <c r="C9" s="42">
        <v>520.29999999999995</v>
      </c>
    </row>
    <row r="10" spans="1:3" ht="31.5" x14ac:dyDescent="0.25">
      <c r="A10" s="49">
        <v>2</v>
      </c>
      <c r="B10" s="50" t="s">
        <v>66</v>
      </c>
      <c r="C10" s="42">
        <f>SUM(C11:C22)</f>
        <v>11153.400000000001</v>
      </c>
    </row>
    <row r="11" spans="1:3" ht="110.25" x14ac:dyDescent="0.25">
      <c r="A11" s="49" t="s">
        <v>67</v>
      </c>
      <c r="B11" s="50" t="s">
        <v>68</v>
      </c>
      <c r="C11" s="42">
        <v>1254.9000000000001</v>
      </c>
    </row>
    <row r="12" spans="1:3" ht="47.25" x14ac:dyDescent="0.25">
      <c r="A12" s="49" t="s">
        <v>69</v>
      </c>
      <c r="B12" s="50" t="s">
        <v>70</v>
      </c>
      <c r="C12" s="42">
        <v>0</v>
      </c>
    </row>
    <row r="13" spans="1:3" ht="110.25" x14ac:dyDescent="0.25">
      <c r="A13" s="49" t="s">
        <v>71</v>
      </c>
      <c r="B13" s="50" t="s">
        <v>72</v>
      </c>
      <c r="C13" s="42">
        <f>10-10</f>
        <v>0</v>
      </c>
    </row>
    <row r="14" spans="1:3" ht="47.25" x14ac:dyDescent="0.25">
      <c r="A14" s="49" t="s">
        <v>73</v>
      </c>
      <c r="B14" s="50" t="s">
        <v>74</v>
      </c>
      <c r="C14" s="42">
        <v>0</v>
      </c>
    </row>
    <row r="15" spans="1:3" ht="31.5" x14ac:dyDescent="0.25">
      <c r="A15" s="49" t="s">
        <v>75</v>
      </c>
      <c r="B15" s="50" t="s">
        <v>76</v>
      </c>
      <c r="C15" s="42">
        <v>0</v>
      </c>
    </row>
    <row r="16" spans="1:3" ht="47.25" x14ac:dyDescent="0.25">
      <c r="A16" s="49" t="s">
        <v>77</v>
      </c>
      <c r="B16" s="50" t="s">
        <v>78</v>
      </c>
      <c r="C16" s="42">
        <v>0</v>
      </c>
    </row>
    <row r="17" spans="1:3" ht="47.25" x14ac:dyDescent="0.25">
      <c r="A17" s="49" t="s">
        <v>79</v>
      </c>
      <c r="B17" s="50" t="s">
        <v>80</v>
      </c>
      <c r="C17" s="42">
        <v>0</v>
      </c>
    </row>
    <row r="18" spans="1:3" ht="47.25" x14ac:dyDescent="0.25">
      <c r="A18" s="49" t="s">
        <v>81</v>
      </c>
      <c r="B18" s="50" t="s">
        <v>82</v>
      </c>
      <c r="C18" s="42">
        <v>0</v>
      </c>
    </row>
    <row r="19" spans="1:3" ht="63" x14ac:dyDescent="0.25">
      <c r="A19" s="49" t="s">
        <v>106</v>
      </c>
      <c r="B19" s="50" t="s">
        <v>107</v>
      </c>
      <c r="C19" s="42">
        <v>629.29999999999995</v>
      </c>
    </row>
    <row r="20" spans="1:3" ht="63" x14ac:dyDescent="0.25">
      <c r="A20" s="43" t="s">
        <v>108</v>
      </c>
      <c r="B20" s="50" t="s">
        <v>109</v>
      </c>
      <c r="C20" s="42">
        <v>0</v>
      </c>
    </row>
    <row r="21" spans="1:3" ht="78.75" x14ac:dyDescent="0.25">
      <c r="A21" s="43" t="s">
        <v>174</v>
      </c>
      <c r="B21" s="50" t="s">
        <v>175</v>
      </c>
      <c r="C21" s="42">
        <v>9144.2000000000007</v>
      </c>
    </row>
    <row r="22" spans="1:3" ht="15.75" x14ac:dyDescent="0.25">
      <c r="A22" s="43" t="s">
        <v>213</v>
      </c>
      <c r="B22" s="50" t="s">
        <v>214</v>
      </c>
      <c r="C22" s="42">
        <v>125</v>
      </c>
    </row>
    <row r="23" spans="1:3" ht="15.75" x14ac:dyDescent="0.25">
      <c r="A23" s="278" t="s">
        <v>83</v>
      </c>
      <c r="B23" s="278"/>
      <c r="C23" s="45">
        <f>C9+C10</f>
        <v>11673.7</v>
      </c>
    </row>
    <row r="24" spans="1:3" ht="15.75" x14ac:dyDescent="0.25">
      <c r="A24" s="49">
        <v>1</v>
      </c>
      <c r="B24" s="41" t="s">
        <v>84</v>
      </c>
      <c r="C24" s="77">
        <f>SUM(C25:C34)</f>
        <v>11673.699999999997</v>
      </c>
    </row>
    <row r="25" spans="1:3" ht="110.25" x14ac:dyDescent="0.25">
      <c r="A25" s="49" t="s">
        <v>85</v>
      </c>
      <c r="B25" s="50" t="s">
        <v>86</v>
      </c>
      <c r="C25" s="42">
        <v>0</v>
      </c>
    </row>
    <row r="26" spans="1:3" ht="47.25" x14ac:dyDescent="0.25">
      <c r="A26" s="49" t="s">
        <v>87</v>
      </c>
      <c r="B26" s="50" t="s">
        <v>88</v>
      </c>
      <c r="C26" s="77">
        <f>9129.8+520.3+629.3</f>
        <v>10279.399999999998</v>
      </c>
    </row>
    <row r="27" spans="1:3" ht="47.25" x14ac:dyDescent="0.25">
      <c r="A27" s="49" t="s">
        <v>89</v>
      </c>
      <c r="B27" s="50" t="s">
        <v>90</v>
      </c>
      <c r="C27" s="42">
        <f>1254.9+139.4</f>
        <v>1394.3000000000002</v>
      </c>
    </row>
    <row r="28" spans="1:3" ht="63" x14ac:dyDescent="0.25">
      <c r="A28" s="49" t="s">
        <v>91</v>
      </c>
      <c r="B28" s="50" t="s">
        <v>176</v>
      </c>
      <c r="C28" s="42">
        <v>0</v>
      </c>
    </row>
    <row r="29" spans="1:3" ht="31.5" x14ac:dyDescent="0.25">
      <c r="A29" s="49" t="s">
        <v>93</v>
      </c>
      <c r="B29" s="50" t="s">
        <v>92</v>
      </c>
      <c r="C29" s="42">
        <v>0</v>
      </c>
    </row>
    <row r="30" spans="1:3" ht="63" x14ac:dyDescent="0.25">
      <c r="A30" s="49" t="s">
        <v>95</v>
      </c>
      <c r="B30" s="44" t="s">
        <v>94</v>
      </c>
      <c r="C30" s="42">
        <v>0</v>
      </c>
    </row>
    <row r="31" spans="1:3" ht="126" x14ac:dyDescent="0.25">
      <c r="A31" s="49" t="s">
        <v>97</v>
      </c>
      <c r="B31" s="44" t="s">
        <v>96</v>
      </c>
      <c r="C31" s="42">
        <v>0</v>
      </c>
    </row>
    <row r="32" spans="1:3" ht="31.5" x14ac:dyDescent="0.25">
      <c r="A32" s="49" t="s">
        <v>99</v>
      </c>
      <c r="B32" s="44" t="s">
        <v>98</v>
      </c>
      <c r="C32" s="42">
        <v>0</v>
      </c>
    </row>
    <row r="33" spans="1:3" ht="78.75" x14ac:dyDescent="0.25">
      <c r="A33" s="49" t="s">
        <v>110</v>
      </c>
      <c r="B33" s="44" t="s">
        <v>100</v>
      </c>
      <c r="C33" s="42">
        <v>0</v>
      </c>
    </row>
    <row r="34" spans="1:3" ht="47.25" x14ac:dyDescent="0.25">
      <c r="A34" s="49" t="s">
        <v>177</v>
      </c>
      <c r="B34" s="44" t="s">
        <v>111</v>
      </c>
      <c r="C34" s="42">
        <v>0</v>
      </c>
    </row>
    <row r="35" spans="1:3" ht="15.75" x14ac:dyDescent="0.25">
      <c r="A35" s="272" t="s">
        <v>101</v>
      </c>
      <c r="B35" s="272"/>
      <c r="C35" s="45">
        <f>C24</f>
        <v>11673.699999999997</v>
      </c>
    </row>
  </sheetData>
  <mergeCells count="4">
    <mergeCell ref="A35:B35"/>
    <mergeCell ref="A6:B6"/>
    <mergeCell ref="A4:C4"/>
    <mergeCell ref="A23:B23"/>
  </mergeCells>
  <pageMargins left="0.7" right="0.7" top="0.75" bottom="0.75" header="0.3" footer="0.3"/>
  <pageSetup paperSize="9" scale="8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zoomScaleNormal="100" workbookViewId="0">
      <selection activeCell="B1" sqref="B1"/>
    </sheetView>
  </sheetViews>
  <sheetFormatPr defaultRowHeight="15" x14ac:dyDescent="0.25"/>
  <cols>
    <col min="1" max="1" width="67" customWidth="1"/>
    <col min="2" max="2" width="21.7109375" customWidth="1"/>
  </cols>
  <sheetData>
    <row r="1" spans="1:2" ht="75" x14ac:dyDescent="0.25">
      <c r="B1" s="203" t="s">
        <v>398</v>
      </c>
    </row>
    <row r="2" spans="1:2" ht="63.75" x14ac:dyDescent="0.25">
      <c r="A2" s="169"/>
      <c r="B2" s="169" t="s">
        <v>370</v>
      </c>
    </row>
    <row r="3" spans="1:2" ht="62.25" customHeight="1" x14ac:dyDescent="0.25">
      <c r="A3" s="248" t="s">
        <v>371</v>
      </c>
      <c r="B3" s="248"/>
    </row>
    <row r="4" spans="1:2" x14ac:dyDescent="0.25">
      <c r="A4" s="273" t="s">
        <v>0</v>
      </c>
      <c r="B4" s="273"/>
    </row>
    <row r="5" spans="1:2" ht="15" customHeight="1" x14ac:dyDescent="0.25">
      <c r="A5" s="279" t="s">
        <v>372</v>
      </c>
      <c r="B5" s="279" t="s">
        <v>217</v>
      </c>
    </row>
    <row r="6" spans="1:2" x14ac:dyDescent="0.25">
      <c r="A6" s="279"/>
      <c r="B6" s="279"/>
    </row>
    <row r="7" spans="1:2" x14ac:dyDescent="0.25">
      <c r="A7" s="170">
        <v>1</v>
      </c>
      <c r="B7" s="170">
        <v>2</v>
      </c>
    </row>
    <row r="8" spans="1:2" x14ac:dyDescent="0.25">
      <c r="A8" s="158" t="s">
        <v>322</v>
      </c>
      <c r="B8" s="173">
        <f>B9</f>
        <v>46087.7</v>
      </c>
    </row>
    <row r="9" spans="1:2" ht="25.5" x14ac:dyDescent="0.25">
      <c r="A9" s="175" t="s">
        <v>373</v>
      </c>
      <c r="B9" s="174">
        <v>46087.7</v>
      </c>
    </row>
    <row r="10" spans="1:2" ht="25.5" x14ac:dyDescent="0.25">
      <c r="A10" s="204" t="s">
        <v>362</v>
      </c>
      <c r="B10" s="173">
        <f>B11</f>
        <v>1254.9000000000001</v>
      </c>
    </row>
    <row r="11" spans="1:2" ht="51" x14ac:dyDescent="0.25">
      <c r="A11" s="175" t="s">
        <v>364</v>
      </c>
      <c r="B11" s="174">
        <v>1254.9000000000001</v>
      </c>
    </row>
    <row r="12" spans="1:2" ht="25.5" x14ac:dyDescent="0.25">
      <c r="A12" s="158" t="s">
        <v>374</v>
      </c>
      <c r="B12" s="173">
        <f>B13+B15+B14</f>
        <v>728.30000000000007</v>
      </c>
    </row>
    <row r="13" spans="1:2" ht="38.25" x14ac:dyDescent="0.25">
      <c r="A13" s="160" t="s">
        <v>385</v>
      </c>
      <c r="B13" s="174">
        <v>72.599999999999994</v>
      </c>
    </row>
    <row r="14" spans="1:2" ht="38.25" x14ac:dyDescent="0.25">
      <c r="A14" s="160" t="s">
        <v>328</v>
      </c>
      <c r="B14" s="174">
        <v>594.70000000000005</v>
      </c>
    </row>
    <row r="15" spans="1:2" ht="25.5" x14ac:dyDescent="0.25">
      <c r="A15" s="160" t="s">
        <v>330</v>
      </c>
      <c r="B15" s="174">
        <v>61</v>
      </c>
    </row>
    <row r="16" spans="1:2" x14ac:dyDescent="0.25">
      <c r="A16" s="172" t="s">
        <v>61</v>
      </c>
      <c r="B16" s="173">
        <f>B17+B18+B19+B20+B21+B22+B23+B24</f>
        <v>10336.400000000001</v>
      </c>
    </row>
    <row r="17" spans="1:2" ht="25.5" x14ac:dyDescent="0.25">
      <c r="A17" s="201" t="s">
        <v>375</v>
      </c>
      <c r="B17" s="174">
        <v>25.3</v>
      </c>
    </row>
    <row r="18" spans="1:2" x14ac:dyDescent="0.25">
      <c r="A18" s="201" t="s">
        <v>376</v>
      </c>
      <c r="B18" s="174">
        <f>900+250.2</f>
        <v>1150.2</v>
      </c>
    </row>
    <row r="19" spans="1:2" ht="25.5" x14ac:dyDescent="0.25">
      <c r="A19" s="201" t="s">
        <v>377</v>
      </c>
      <c r="B19" s="174">
        <v>95</v>
      </c>
    </row>
    <row r="20" spans="1:2" ht="25.5" x14ac:dyDescent="0.25">
      <c r="A20" s="201" t="s">
        <v>378</v>
      </c>
      <c r="B20" s="174">
        <v>2456.3000000000002</v>
      </c>
    </row>
    <row r="21" spans="1:2" ht="76.5" x14ac:dyDescent="0.25">
      <c r="A21" s="201" t="s">
        <v>379</v>
      </c>
      <c r="B21" s="174">
        <v>742.4</v>
      </c>
    </row>
    <row r="22" spans="1:2" ht="38.25" x14ac:dyDescent="0.25">
      <c r="A22" s="201" t="s">
        <v>384</v>
      </c>
      <c r="B22" s="174">
        <v>1634</v>
      </c>
    </row>
    <row r="23" spans="1:2" ht="38.25" x14ac:dyDescent="0.25">
      <c r="A23" s="201" t="s">
        <v>383</v>
      </c>
      <c r="B23" s="174">
        <v>2451</v>
      </c>
    </row>
    <row r="24" spans="1:2" ht="51" x14ac:dyDescent="0.25">
      <c r="A24" s="201" t="s">
        <v>386</v>
      </c>
      <c r="B24" s="174">
        <f>1682.2+100</f>
        <v>1782.2</v>
      </c>
    </row>
    <row r="25" spans="1:2" ht="15.75" x14ac:dyDescent="0.25">
      <c r="A25" s="156" t="s">
        <v>380</v>
      </c>
      <c r="B25" s="202">
        <f>B8+B10+B12+B16</f>
        <v>58407.3</v>
      </c>
    </row>
  </sheetData>
  <mergeCells count="4">
    <mergeCell ref="A3:B3"/>
    <mergeCell ref="A4:B4"/>
    <mergeCell ref="A5:A6"/>
    <mergeCell ref="B5:B6"/>
  </mergeCells>
  <pageMargins left="0.7" right="0.7" top="0.75" bottom="0.75" header="0.3" footer="0.3"/>
  <pageSetup paperSize="9" scale="9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topLeftCell="A7" zoomScaleNormal="100" workbookViewId="0">
      <selection activeCell="F8" sqref="F8"/>
    </sheetView>
  </sheetViews>
  <sheetFormatPr defaultRowHeight="15" x14ac:dyDescent="0.25"/>
  <cols>
    <col min="1" max="1" width="56.85546875" customWidth="1"/>
    <col min="2" max="2" width="18" customWidth="1"/>
    <col min="3" max="3" width="19.28515625" customWidth="1"/>
  </cols>
  <sheetData>
    <row r="1" spans="1:3" ht="43.5" customHeight="1" x14ac:dyDescent="0.25">
      <c r="B1" s="280" t="s">
        <v>399</v>
      </c>
      <c r="C1" s="280"/>
    </row>
    <row r="2" spans="1:3" ht="48.75" customHeight="1" x14ac:dyDescent="0.25">
      <c r="A2" s="169"/>
      <c r="B2" s="281" t="s">
        <v>381</v>
      </c>
      <c r="C2" s="282"/>
    </row>
    <row r="3" spans="1:3" ht="60.75" customHeight="1" x14ac:dyDescent="0.25">
      <c r="A3" s="248" t="s">
        <v>382</v>
      </c>
      <c r="B3" s="248"/>
      <c r="C3" s="277"/>
    </row>
    <row r="4" spans="1:3" x14ac:dyDescent="0.25">
      <c r="A4" s="273"/>
      <c r="B4" s="273"/>
      <c r="C4" s="34" t="s">
        <v>0</v>
      </c>
    </row>
    <row r="5" spans="1:3" x14ac:dyDescent="0.25">
      <c r="A5" s="279" t="s">
        <v>372</v>
      </c>
      <c r="B5" s="279" t="s">
        <v>256</v>
      </c>
      <c r="C5" s="279" t="s">
        <v>257</v>
      </c>
    </row>
    <row r="6" spans="1:3" x14ac:dyDescent="0.25">
      <c r="A6" s="279"/>
      <c r="B6" s="279"/>
      <c r="C6" s="279"/>
    </row>
    <row r="7" spans="1:3" x14ac:dyDescent="0.25">
      <c r="A7" s="170">
        <v>1</v>
      </c>
      <c r="B7" s="170">
        <v>2</v>
      </c>
      <c r="C7" s="170">
        <v>3</v>
      </c>
    </row>
    <row r="8" spans="1:3" x14ac:dyDescent="0.25">
      <c r="A8" s="158" t="s">
        <v>322</v>
      </c>
      <c r="B8" s="173">
        <f>B9</f>
        <v>46742.9</v>
      </c>
      <c r="C8" s="173">
        <f>C9</f>
        <v>47471.6</v>
      </c>
    </row>
    <row r="9" spans="1:3" ht="25.5" x14ac:dyDescent="0.25">
      <c r="A9" s="160" t="s">
        <v>373</v>
      </c>
      <c r="B9" s="174">
        <v>46742.9</v>
      </c>
      <c r="C9" s="174">
        <v>47471.6</v>
      </c>
    </row>
    <row r="10" spans="1:3" ht="25.5" x14ac:dyDescent="0.25">
      <c r="A10" s="158" t="s">
        <v>374</v>
      </c>
      <c r="B10" s="173">
        <f>B11+B12+B13</f>
        <v>683.5</v>
      </c>
      <c r="C10" s="173">
        <f>C11+C12+C13</f>
        <v>706.1</v>
      </c>
    </row>
    <row r="11" spans="1:3" ht="25.5" hidden="1" x14ac:dyDescent="0.25">
      <c r="A11" s="160" t="s">
        <v>340</v>
      </c>
      <c r="B11" s="174">
        <v>0</v>
      </c>
      <c r="C11" s="174">
        <v>0</v>
      </c>
    </row>
    <row r="12" spans="1:3" ht="38.25" x14ac:dyDescent="0.25">
      <c r="A12" s="160" t="s">
        <v>328</v>
      </c>
      <c r="B12" s="174">
        <v>622.5</v>
      </c>
      <c r="C12" s="174">
        <v>645.1</v>
      </c>
    </row>
    <row r="13" spans="1:3" ht="25.5" x14ac:dyDescent="0.25">
      <c r="A13" s="160" t="s">
        <v>330</v>
      </c>
      <c r="B13" s="174">
        <v>61</v>
      </c>
      <c r="C13" s="174">
        <v>61</v>
      </c>
    </row>
    <row r="14" spans="1:3" x14ac:dyDescent="0.25">
      <c r="A14" s="172" t="s">
        <v>61</v>
      </c>
      <c r="B14" s="173">
        <f>B15+B16+B17+B18+B19</f>
        <v>26005</v>
      </c>
      <c r="C14" s="173">
        <f>C15+C16+C17+C18+C19</f>
        <v>3310</v>
      </c>
    </row>
    <row r="15" spans="1:3" ht="25.5" x14ac:dyDescent="0.25">
      <c r="A15" s="201" t="s">
        <v>375</v>
      </c>
      <c r="B15" s="174">
        <v>25</v>
      </c>
      <c r="C15" s="174">
        <v>25</v>
      </c>
    </row>
    <row r="16" spans="1:3" ht="25.5" x14ac:dyDescent="0.25">
      <c r="A16" s="201" t="s">
        <v>376</v>
      </c>
      <c r="B16" s="174">
        <v>800</v>
      </c>
      <c r="C16" s="174">
        <v>700</v>
      </c>
    </row>
    <row r="17" spans="1:3" ht="38.25" x14ac:dyDescent="0.25">
      <c r="A17" s="201" t="s">
        <v>377</v>
      </c>
      <c r="B17" s="174">
        <v>90</v>
      </c>
      <c r="C17" s="174">
        <v>85</v>
      </c>
    </row>
    <row r="18" spans="1:3" ht="38.25" x14ac:dyDescent="0.25">
      <c r="A18" s="201" t="s">
        <v>383</v>
      </c>
      <c r="B18" s="174">
        <v>15054</v>
      </c>
      <c r="C18" s="174">
        <v>2500</v>
      </c>
    </row>
    <row r="19" spans="1:3" ht="51" x14ac:dyDescent="0.25">
      <c r="A19" s="201" t="s">
        <v>384</v>
      </c>
      <c r="B19" s="174">
        <v>10036</v>
      </c>
      <c r="C19" s="174">
        <v>0</v>
      </c>
    </row>
    <row r="20" spans="1:3" ht="15.75" x14ac:dyDescent="0.25">
      <c r="A20" s="156" t="s">
        <v>380</v>
      </c>
      <c r="B20" s="202">
        <f>B8+B10+B14</f>
        <v>73431.399999999994</v>
      </c>
      <c r="C20" s="202">
        <f>C8+C10+C14</f>
        <v>51487.7</v>
      </c>
    </row>
  </sheetData>
  <mergeCells count="7">
    <mergeCell ref="B1:C1"/>
    <mergeCell ref="B2:C2"/>
    <mergeCell ref="A3:C3"/>
    <mergeCell ref="A4:B4"/>
    <mergeCell ref="A5:A6"/>
    <mergeCell ref="B5:B6"/>
    <mergeCell ref="C5:C6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Приложение 1</vt:lpstr>
      <vt:lpstr>Приложение 2</vt:lpstr>
      <vt:lpstr>Приложение 3</vt:lpstr>
      <vt:lpstr>Приложение 4 </vt:lpstr>
      <vt:lpstr>Приложение 5</vt:lpstr>
      <vt:lpstr>Приложение 6</vt:lpstr>
      <vt:lpstr>Приложение 7</vt:lpstr>
      <vt:lpstr>Приложение 8</vt:lpstr>
      <vt:lpstr>Приложение 9</vt:lpstr>
      <vt:lpstr>Приложение 10</vt:lpstr>
      <vt:lpstr>Приложение 11</vt:lpstr>
      <vt:lpstr>Приложение 12</vt:lpstr>
      <vt:lpstr>Приложение 13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КалугинаИА</cp:lastModifiedBy>
  <cp:lastPrinted>2023-01-19T10:11:44Z</cp:lastPrinted>
  <dcterms:created xsi:type="dcterms:W3CDTF">2014-11-05T03:19:02Z</dcterms:created>
  <dcterms:modified xsi:type="dcterms:W3CDTF">2023-05-26T09:07:49Z</dcterms:modified>
</cp:coreProperties>
</file>