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60" windowWidth="27795" windowHeight="12045" activeTab="6"/>
  </bookViews>
  <sheets>
    <sheet name="Приложение 1" sheetId="1" r:id="rId1"/>
    <sheet name="Приложение 2" sheetId="2" r:id="rId2"/>
    <sheet name="Приложение 3" sheetId="3" r:id="rId3"/>
    <sheet name="Приложение 4 " sheetId="4" r:id="rId4"/>
    <sheet name="Приложение 5" sheetId="5" r:id="rId5"/>
    <sheet name="Приложение 6" sheetId="6" r:id="rId6"/>
    <sheet name="Приложение 7" sheetId="7" r:id="rId7"/>
  </sheets>
  <definedNames>
    <definedName name="_xlnm._FilterDatabase" localSheetId="2" hidden="1">'Приложение 3'!$A$7:$C$7</definedName>
    <definedName name="_xlnm._FilterDatabase" localSheetId="3" hidden="1">'Приложение 4 '!$A$7:$L$235</definedName>
  </definedNames>
  <calcPr calcId="145621"/>
</workbook>
</file>

<file path=xl/calcChain.xml><?xml version="1.0" encoding="utf-8"?>
<calcChain xmlns="http://schemas.openxmlformats.org/spreadsheetml/2006/main">
  <c r="D5" i="2" l="1"/>
  <c r="B10" i="7" l="1"/>
  <c r="B9" i="7"/>
  <c r="B8" i="6"/>
  <c r="B7" i="6"/>
  <c r="K199" i="4"/>
  <c r="K198" i="4" s="1"/>
  <c r="L200" i="4"/>
  <c r="J199" i="4"/>
  <c r="J198" i="4" s="1"/>
  <c r="J197" i="4" s="1"/>
  <c r="L23" i="4"/>
  <c r="K22" i="4"/>
  <c r="L199" i="4" l="1"/>
  <c r="L198" i="4"/>
  <c r="K197" i="4"/>
  <c r="L197" i="4" s="1"/>
  <c r="D8" i="2"/>
  <c r="D9" i="1"/>
  <c r="K53" i="4" l="1"/>
  <c r="J53" i="4"/>
  <c r="K92" i="4"/>
  <c r="J92" i="4"/>
  <c r="K125" i="4"/>
  <c r="J125" i="4"/>
  <c r="L132" i="4"/>
  <c r="K131" i="4"/>
  <c r="K130" i="4"/>
  <c r="J131" i="4"/>
  <c r="L53" i="4" l="1"/>
  <c r="L92" i="4"/>
  <c r="L125" i="4"/>
  <c r="L131" i="4"/>
  <c r="C10" i="5"/>
  <c r="L188" i="4"/>
  <c r="K187" i="4"/>
  <c r="K186" i="4" s="1"/>
  <c r="J187" i="4"/>
  <c r="J186" i="4" s="1"/>
  <c r="L185" i="4"/>
  <c r="K184" i="4"/>
  <c r="K183" i="4" s="1"/>
  <c r="J184" i="4"/>
  <c r="J183" i="4" s="1"/>
  <c r="L182" i="4"/>
  <c r="K181" i="4"/>
  <c r="K180" i="4" s="1"/>
  <c r="J181" i="4"/>
  <c r="J180" i="4" s="1"/>
  <c r="J130" i="4"/>
  <c r="L130" i="4" s="1"/>
  <c r="L93" i="4"/>
  <c r="K91" i="4"/>
  <c r="K90" i="4" s="1"/>
  <c r="K89" i="4" s="1"/>
  <c r="J91" i="4"/>
  <c r="J90" i="4" s="1"/>
  <c r="J89" i="4" s="1"/>
  <c r="L54" i="4"/>
  <c r="K52" i="4"/>
  <c r="K51" i="4" s="1"/>
  <c r="J52" i="4"/>
  <c r="J51" i="4" s="1"/>
  <c r="C9" i="1"/>
  <c r="E37" i="1"/>
  <c r="D36" i="1"/>
  <c r="E36" i="1" s="1"/>
  <c r="C36" i="1"/>
  <c r="L183" i="4" l="1"/>
  <c r="L89" i="4"/>
  <c r="L180" i="4"/>
  <c r="L187" i="4"/>
  <c r="L91" i="4"/>
  <c r="L186" i="4"/>
  <c r="L90" i="4"/>
  <c r="L181" i="4"/>
  <c r="L51" i="4"/>
  <c r="L184" i="4"/>
  <c r="L52" i="4"/>
  <c r="F9" i="3"/>
  <c r="F10" i="3"/>
  <c r="F11" i="3"/>
  <c r="F12" i="3"/>
  <c r="F13" i="3"/>
  <c r="F14" i="3"/>
  <c r="F16" i="3"/>
  <c r="F18" i="3"/>
  <c r="F19" i="3"/>
  <c r="F20" i="3"/>
  <c r="F22" i="3"/>
  <c r="F23" i="3"/>
  <c r="F24" i="3"/>
  <c r="F25" i="3"/>
  <c r="F26" i="3"/>
  <c r="F28" i="3"/>
  <c r="F29" i="3"/>
  <c r="F30" i="3"/>
  <c r="F32" i="3"/>
  <c r="F34" i="3"/>
  <c r="E21" i="3"/>
  <c r="D21" i="3"/>
  <c r="E33" i="3"/>
  <c r="E31" i="3"/>
  <c r="E27" i="3"/>
  <c r="E8" i="3"/>
  <c r="E17" i="3"/>
  <c r="E15" i="3"/>
  <c r="L126" i="4"/>
  <c r="K226" i="4"/>
  <c r="K225" i="4" s="1"/>
  <c r="L227" i="4"/>
  <c r="J226" i="4"/>
  <c r="J225" i="4" s="1"/>
  <c r="L224" i="4"/>
  <c r="K223" i="4"/>
  <c r="J223" i="4"/>
  <c r="K124" i="4"/>
  <c r="K123" i="4" s="1"/>
  <c r="K122" i="4" s="1"/>
  <c r="K121" i="4" s="1"/>
  <c r="J124" i="4"/>
  <c r="J123" i="4" s="1"/>
  <c r="J122" i="4" s="1"/>
  <c r="J121" i="4" s="1"/>
  <c r="D38" i="1"/>
  <c r="C38" i="1"/>
  <c r="E39" i="1"/>
  <c r="F21" i="3" l="1"/>
  <c r="E35" i="3"/>
  <c r="L121" i="4"/>
  <c r="L122" i="4"/>
  <c r="L223" i="4"/>
  <c r="L225" i="4"/>
  <c r="L226" i="4"/>
  <c r="L124" i="4"/>
  <c r="L123" i="4"/>
  <c r="K195" i="4"/>
  <c r="L154" i="4" l="1"/>
  <c r="K153" i="4"/>
  <c r="K152" i="4" s="1"/>
  <c r="J153" i="4"/>
  <c r="J152" i="4" s="1"/>
  <c r="L152" i="4" l="1"/>
  <c r="L153" i="4"/>
  <c r="L15" i="4"/>
  <c r="L21" i="4"/>
  <c r="L25" i="4"/>
  <c r="L31" i="4"/>
  <c r="L36" i="4"/>
  <c r="L42" i="4"/>
  <c r="L48" i="4"/>
  <c r="L58" i="4"/>
  <c r="L60" i="4"/>
  <c r="L62" i="4"/>
  <c r="L68" i="4"/>
  <c r="L74" i="4"/>
  <c r="L82" i="4"/>
  <c r="L88" i="4"/>
  <c r="L100" i="4"/>
  <c r="L110" i="4"/>
  <c r="L113" i="4"/>
  <c r="L117" i="4"/>
  <c r="L120" i="4"/>
  <c r="L135" i="4"/>
  <c r="L139" i="4"/>
  <c r="L145" i="4"/>
  <c r="L151" i="4"/>
  <c r="L159" i="4"/>
  <c r="L162" i="4"/>
  <c r="L170" i="4"/>
  <c r="L175" i="4"/>
  <c r="L191" i="4"/>
  <c r="L196" i="4"/>
  <c r="L205" i="4"/>
  <c r="L211" i="4"/>
  <c r="L215" i="4"/>
  <c r="L222" i="4"/>
  <c r="L234" i="4"/>
  <c r="K233" i="4"/>
  <c r="K232" i="4" s="1"/>
  <c r="K231" i="4" s="1"/>
  <c r="K230" i="4" s="1"/>
  <c r="K229" i="4" s="1"/>
  <c r="K228" i="4" s="1"/>
  <c r="K221" i="4"/>
  <c r="K214" i="4"/>
  <c r="K213" i="4" s="1"/>
  <c r="K212" i="4" s="1"/>
  <c r="K210" i="4"/>
  <c r="K209" i="4" s="1"/>
  <c r="K208" i="4" s="1"/>
  <c r="K204" i="4"/>
  <c r="K203" i="4" s="1"/>
  <c r="K202" i="4" s="1"/>
  <c r="K201" i="4" s="1"/>
  <c r="K194" i="4"/>
  <c r="K193" i="4" s="1"/>
  <c r="K192" i="4" s="1"/>
  <c r="K190" i="4"/>
  <c r="K189" i="4" s="1"/>
  <c r="K179" i="4" s="1"/>
  <c r="K178" i="4" s="1"/>
  <c r="K174" i="4"/>
  <c r="K173" i="4" s="1"/>
  <c r="K172" i="4" s="1"/>
  <c r="K171" i="4" s="1"/>
  <c r="K169" i="4"/>
  <c r="K168" i="4" s="1"/>
  <c r="K167" i="4" s="1"/>
  <c r="K166" i="4" s="1"/>
  <c r="K165" i="4" s="1"/>
  <c r="K161" i="4"/>
  <c r="K158" i="4"/>
  <c r="K157" i="4" s="1"/>
  <c r="K150" i="4"/>
  <c r="K149" i="4" s="1"/>
  <c r="K148" i="4" s="1"/>
  <c r="K147" i="4" s="1"/>
  <c r="K144" i="4"/>
  <c r="K143" i="4" s="1"/>
  <c r="K142" i="4" s="1"/>
  <c r="K141" i="4" s="1"/>
  <c r="K140" i="4" s="1"/>
  <c r="K138" i="4"/>
  <c r="K137" i="4" s="1"/>
  <c r="K136" i="4" s="1"/>
  <c r="K134" i="4"/>
  <c r="K133" i="4" s="1"/>
  <c r="K129" i="4" s="1"/>
  <c r="K119" i="4"/>
  <c r="K118" i="4" s="1"/>
  <c r="K116" i="4"/>
  <c r="K112" i="4"/>
  <c r="K111" i="4" s="1"/>
  <c r="K109" i="4"/>
  <c r="K108" i="4" s="1"/>
  <c r="K102" i="4"/>
  <c r="K101" i="4" s="1"/>
  <c r="K99" i="4"/>
  <c r="K87" i="4"/>
  <c r="K86" i="4" s="1"/>
  <c r="K85" i="4" s="1"/>
  <c r="K84" i="4" s="1"/>
  <c r="K83" i="4" s="1"/>
  <c r="K81" i="4"/>
  <c r="K80" i="4" s="1"/>
  <c r="K79" i="4" s="1"/>
  <c r="K78" i="4" s="1"/>
  <c r="K77" i="4" s="1"/>
  <c r="K76" i="4" s="1"/>
  <c r="K73" i="4"/>
  <c r="K72" i="4" s="1"/>
  <c r="K67" i="4"/>
  <c r="K66" i="4" s="1"/>
  <c r="K65" i="4" s="1"/>
  <c r="K64" i="4" s="1"/>
  <c r="K63" i="4" s="1"/>
  <c r="K61" i="4"/>
  <c r="K59" i="4"/>
  <c r="K57" i="4"/>
  <c r="K47" i="4"/>
  <c r="K46" i="4" s="1"/>
  <c r="K45" i="4" s="1"/>
  <c r="K44" i="4" s="1"/>
  <c r="K43" i="4" s="1"/>
  <c r="K41" i="4"/>
  <c r="K40" i="4" s="1"/>
  <c r="K39" i="4" s="1"/>
  <c r="K35" i="4"/>
  <c r="K34" i="4" s="1"/>
  <c r="K33" i="4" s="1"/>
  <c r="K32" i="4" s="1"/>
  <c r="K30" i="4"/>
  <c r="K29" i="4" s="1"/>
  <c r="K28" i="4" s="1"/>
  <c r="K27" i="4" s="1"/>
  <c r="K24" i="4"/>
  <c r="K20" i="4"/>
  <c r="K14" i="4"/>
  <c r="J233" i="4"/>
  <c r="J232" i="4" s="1"/>
  <c r="J221" i="4"/>
  <c r="J220" i="4" s="1"/>
  <c r="J219" i="4" s="1"/>
  <c r="J214" i="4"/>
  <c r="J210" i="4"/>
  <c r="J209" i="4" s="1"/>
  <c r="J204" i="4"/>
  <c r="J203" i="4" s="1"/>
  <c r="J195" i="4"/>
  <c r="J194" i="4" s="1"/>
  <c r="J193" i="4" s="1"/>
  <c r="J192" i="4" s="1"/>
  <c r="J190" i="4"/>
  <c r="J174" i="4"/>
  <c r="J173" i="4" s="1"/>
  <c r="J169" i="4"/>
  <c r="J168" i="4" s="1"/>
  <c r="J167" i="4" s="1"/>
  <c r="J161" i="4"/>
  <c r="J160" i="4" s="1"/>
  <c r="J158" i="4"/>
  <c r="J157" i="4" s="1"/>
  <c r="J150" i="4"/>
  <c r="J149" i="4" s="1"/>
  <c r="J148" i="4" s="1"/>
  <c r="J144" i="4"/>
  <c r="J143" i="4" s="1"/>
  <c r="J142" i="4" s="1"/>
  <c r="J134" i="4"/>
  <c r="J133" i="4" s="1"/>
  <c r="J129" i="4" s="1"/>
  <c r="J119" i="4"/>
  <c r="J118" i="4" s="1"/>
  <c r="J116" i="4"/>
  <c r="J115" i="4" s="1"/>
  <c r="J112" i="4"/>
  <c r="J111" i="4" s="1"/>
  <c r="J109" i="4"/>
  <c r="J108" i="4" s="1"/>
  <c r="J103" i="4"/>
  <c r="L103" i="4" s="1"/>
  <c r="J99" i="4"/>
  <c r="J98" i="4" s="1"/>
  <c r="J87" i="4"/>
  <c r="J86" i="4" s="1"/>
  <c r="J85" i="4" s="1"/>
  <c r="J84" i="4" s="1"/>
  <c r="J83" i="4" s="1"/>
  <c r="J81" i="4"/>
  <c r="J80" i="4" s="1"/>
  <c r="J79" i="4" s="1"/>
  <c r="J78" i="4" s="1"/>
  <c r="J73" i="4"/>
  <c r="J72" i="4" s="1"/>
  <c r="J71" i="4" s="1"/>
  <c r="J70" i="4" s="1"/>
  <c r="J69" i="4" s="1"/>
  <c r="J67" i="4"/>
  <c r="J61" i="4"/>
  <c r="J59" i="4"/>
  <c r="J57" i="4"/>
  <c r="J47" i="4"/>
  <c r="J46" i="4" s="1"/>
  <c r="J45" i="4" s="1"/>
  <c r="J41" i="4"/>
  <c r="J40" i="4" s="1"/>
  <c r="J35" i="4"/>
  <c r="J34" i="4" s="1"/>
  <c r="J33" i="4" s="1"/>
  <c r="J30" i="4"/>
  <c r="J29" i="4" s="1"/>
  <c r="J24" i="4"/>
  <c r="J22" i="4"/>
  <c r="J20" i="4"/>
  <c r="J14" i="4"/>
  <c r="J13" i="4" s="1"/>
  <c r="D33" i="3"/>
  <c r="F33" i="3" s="1"/>
  <c r="D31" i="3"/>
  <c r="F31" i="3" s="1"/>
  <c r="D27" i="3"/>
  <c r="F27" i="3" s="1"/>
  <c r="D17" i="3"/>
  <c r="D15" i="3"/>
  <c r="F15" i="3" s="1"/>
  <c r="D8" i="3"/>
  <c r="F8" i="3" s="1"/>
  <c r="K128" i="4" l="1"/>
  <c r="J102" i="4"/>
  <c r="J101" i="4" s="1"/>
  <c r="L101" i="4" s="1"/>
  <c r="L61" i="4"/>
  <c r="L214" i="4"/>
  <c r="D35" i="3"/>
  <c r="F35" i="3" s="1"/>
  <c r="F17" i="3"/>
  <c r="L195" i="4"/>
  <c r="L144" i="4"/>
  <c r="L30" i="4"/>
  <c r="L22" i="4"/>
  <c r="L87" i="4"/>
  <c r="L116" i="4"/>
  <c r="L99" i="4"/>
  <c r="K115" i="4"/>
  <c r="L115" i="4" s="1"/>
  <c r="L119" i="4"/>
  <c r="L24" i="4"/>
  <c r="L108" i="4"/>
  <c r="L118" i="4"/>
  <c r="L158" i="4"/>
  <c r="L35" i="4"/>
  <c r="L14" i="4"/>
  <c r="L57" i="4"/>
  <c r="K98" i="4"/>
  <c r="L98" i="4" s="1"/>
  <c r="L111" i="4"/>
  <c r="L161" i="4"/>
  <c r="K220" i="4"/>
  <c r="K219" i="4" s="1"/>
  <c r="K218" i="4" s="1"/>
  <c r="K217" i="4" s="1"/>
  <c r="K216" i="4" s="1"/>
  <c r="J56" i="4"/>
  <c r="J55" i="4" s="1"/>
  <c r="J50" i="4" s="1"/>
  <c r="L59" i="4"/>
  <c r="L134" i="4"/>
  <c r="L133" i="4"/>
  <c r="L210" i="4"/>
  <c r="L129" i="4"/>
  <c r="K38" i="4"/>
  <c r="L41" i="4"/>
  <c r="L233" i="4"/>
  <c r="L232" i="4"/>
  <c r="L221" i="4"/>
  <c r="L209" i="4"/>
  <c r="L204" i="4"/>
  <c r="L203" i="4"/>
  <c r="K177" i="4"/>
  <c r="K176" i="4" s="1"/>
  <c r="L194" i="4"/>
  <c r="L193" i="4"/>
  <c r="L190" i="4"/>
  <c r="L174" i="4"/>
  <c r="L173" i="4"/>
  <c r="K164" i="4"/>
  <c r="L167" i="4"/>
  <c r="L169" i="4"/>
  <c r="L168" i="4"/>
  <c r="K160" i="4"/>
  <c r="L160" i="4" s="1"/>
  <c r="L157" i="4"/>
  <c r="K26" i="4"/>
  <c r="L33" i="4"/>
  <c r="L150" i="4"/>
  <c r="L149" i="4"/>
  <c r="L148" i="4"/>
  <c r="L143" i="4"/>
  <c r="L142" i="4"/>
  <c r="L112" i="4"/>
  <c r="L109" i="4"/>
  <c r="L86" i="4"/>
  <c r="L85" i="4"/>
  <c r="L84" i="4"/>
  <c r="L80" i="4"/>
  <c r="L79" i="4"/>
  <c r="L78" i="4"/>
  <c r="L81" i="4"/>
  <c r="K71" i="4"/>
  <c r="L72" i="4"/>
  <c r="L73" i="4"/>
  <c r="L67" i="4"/>
  <c r="K56" i="4"/>
  <c r="L47" i="4"/>
  <c r="L46" i="4"/>
  <c r="L45" i="4"/>
  <c r="L40" i="4"/>
  <c r="L34" i="4"/>
  <c r="L29" i="4"/>
  <c r="K19" i="4"/>
  <c r="L20" i="4"/>
  <c r="K13" i="4"/>
  <c r="K12" i="4" s="1"/>
  <c r="K11" i="4" s="1"/>
  <c r="K10" i="4" s="1"/>
  <c r="K107" i="4"/>
  <c r="K207" i="4"/>
  <c r="J39" i="4"/>
  <c r="J38" i="4" s="1"/>
  <c r="J77" i="4"/>
  <c r="L77" i="4" s="1"/>
  <c r="J189" i="4"/>
  <c r="J179" i="4" s="1"/>
  <c r="J213" i="4"/>
  <c r="J212" i="4" s="1"/>
  <c r="L212" i="4" s="1"/>
  <c r="J12" i="4"/>
  <c r="J28" i="4"/>
  <c r="L28" i="4" s="1"/>
  <c r="J32" i="4"/>
  <c r="L32" i="4" s="1"/>
  <c r="J44" i="4"/>
  <c r="L44" i="4" s="1"/>
  <c r="L192" i="4"/>
  <c r="J166" i="4"/>
  <c r="L166" i="4" s="1"/>
  <c r="J114" i="4"/>
  <c r="J141" i="4"/>
  <c r="L141" i="4" s="1"/>
  <c r="J19" i="4"/>
  <c r="J202" i="4"/>
  <c r="L202" i="4" s="1"/>
  <c r="L83" i="4"/>
  <c r="J147" i="4"/>
  <c r="J172" i="4"/>
  <c r="L172" i="4" s="1"/>
  <c r="J66" i="4"/>
  <c r="L66" i="4" s="1"/>
  <c r="J107" i="4"/>
  <c r="J138" i="4"/>
  <c r="L138" i="4" s="1"/>
  <c r="J156" i="4"/>
  <c r="J208" i="4"/>
  <c r="L208" i="4" s="1"/>
  <c r="J231" i="4"/>
  <c r="L231" i="4" s="1"/>
  <c r="L179" i="4" l="1"/>
  <c r="J178" i="4"/>
  <c r="L178" i="4" s="1"/>
  <c r="L102" i="4"/>
  <c r="K114" i="4"/>
  <c r="K106" i="4" s="1"/>
  <c r="K105" i="4" s="1"/>
  <c r="K97" i="4"/>
  <c r="K96" i="4" s="1"/>
  <c r="L220" i="4"/>
  <c r="L189" i="4"/>
  <c r="L213" i="4"/>
  <c r="L39" i="4"/>
  <c r="K37" i="4"/>
  <c r="L38" i="4"/>
  <c r="K206" i="4"/>
  <c r="K156" i="4"/>
  <c r="L147" i="4"/>
  <c r="K127" i="4"/>
  <c r="L107" i="4"/>
  <c r="K70" i="4"/>
  <c r="L71" i="4"/>
  <c r="K55" i="4"/>
  <c r="K50" i="4" s="1"/>
  <c r="L56" i="4"/>
  <c r="K18" i="4"/>
  <c r="L19" i="4"/>
  <c r="L12" i="4"/>
  <c r="L13" i="4"/>
  <c r="J76" i="4"/>
  <c r="L76" i="4" s="1"/>
  <c r="L219" i="4"/>
  <c r="J207" i="4"/>
  <c r="L207" i="4" s="1"/>
  <c r="J155" i="4"/>
  <c r="J146" i="4" s="1"/>
  <c r="J201" i="4"/>
  <c r="J18" i="4"/>
  <c r="J43" i="4"/>
  <c r="L43" i="4" s="1"/>
  <c r="J97" i="4"/>
  <c r="J137" i="4"/>
  <c r="L137" i="4" s="1"/>
  <c r="J106" i="4"/>
  <c r="J171" i="4"/>
  <c r="L171" i="4" s="1"/>
  <c r="J165" i="4"/>
  <c r="L165" i="4" s="1"/>
  <c r="J65" i="4"/>
  <c r="L65" i="4" s="1"/>
  <c r="J230" i="4"/>
  <c r="L230" i="4" s="1"/>
  <c r="J140" i="4"/>
  <c r="L140" i="4" s="1"/>
  <c r="J37" i="4"/>
  <c r="J27" i="4"/>
  <c r="L27" i="4" s="1"/>
  <c r="J11" i="4"/>
  <c r="L11" i="4" s="1"/>
  <c r="L114" i="4" l="1"/>
  <c r="L97" i="4"/>
  <c r="J177" i="4"/>
  <c r="L177" i="4" s="1"/>
  <c r="L201" i="4"/>
  <c r="L37" i="4"/>
  <c r="K163" i="4"/>
  <c r="K155" i="4"/>
  <c r="L156" i="4"/>
  <c r="L106" i="4"/>
  <c r="K95" i="4"/>
  <c r="K69" i="4"/>
  <c r="L69" i="4" s="1"/>
  <c r="L70" i="4"/>
  <c r="L55" i="4"/>
  <c r="K17" i="4"/>
  <c r="L18" i="4"/>
  <c r="J64" i="4"/>
  <c r="L64" i="4" s="1"/>
  <c r="J136" i="4"/>
  <c r="J17" i="4"/>
  <c r="J206" i="4"/>
  <c r="L206" i="4" s="1"/>
  <c r="J26" i="4"/>
  <c r="L26" i="4" s="1"/>
  <c r="J96" i="4"/>
  <c r="L96" i="4" s="1"/>
  <c r="J10" i="4"/>
  <c r="L10" i="4" s="1"/>
  <c r="J164" i="4"/>
  <c r="L164" i="4" s="1"/>
  <c r="J105" i="4"/>
  <c r="J218" i="4"/>
  <c r="L218" i="4" s="1"/>
  <c r="J229" i="4"/>
  <c r="L229" i="4" s="1"/>
  <c r="L136" i="4" l="1"/>
  <c r="J128" i="4"/>
  <c r="L128" i="4" s="1"/>
  <c r="J176" i="4"/>
  <c r="L176" i="4" s="1"/>
  <c r="L155" i="4"/>
  <c r="K146" i="4"/>
  <c r="L105" i="4"/>
  <c r="K94" i="4"/>
  <c r="L50" i="4"/>
  <c r="K49" i="4"/>
  <c r="K16" i="4"/>
  <c r="L17" i="4"/>
  <c r="J217" i="4"/>
  <c r="L217" i="4" s="1"/>
  <c r="J16" i="4"/>
  <c r="J228" i="4"/>
  <c r="L228" i="4" s="1"/>
  <c r="J95" i="4"/>
  <c r="L95" i="4" s="1"/>
  <c r="J63" i="4"/>
  <c r="L63" i="4" s="1"/>
  <c r="L146" i="4" l="1"/>
  <c r="K104" i="4"/>
  <c r="J163" i="4"/>
  <c r="L163" i="4" s="1"/>
  <c r="K75" i="4"/>
  <c r="L16" i="4"/>
  <c r="K9" i="4"/>
  <c r="J127" i="4"/>
  <c r="J49" i="4"/>
  <c r="L49" i="4" s="1"/>
  <c r="J94" i="4"/>
  <c r="L94" i="4" s="1"/>
  <c r="J216" i="4"/>
  <c r="L216" i="4" s="1"/>
  <c r="J104" i="4" l="1"/>
  <c r="L104" i="4" s="1"/>
  <c r="L127" i="4"/>
  <c r="K235" i="4"/>
  <c r="K8" i="4"/>
  <c r="J75" i="4"/>
  <c r="L75" i="4" s="1"/>
  <c r="J9" i="4"/>
  <c r="L9" i="4" s="1"/>
  <c r="J235" i="4" l="1"/>
  <c r="J8" i="4"/>
  <c r="L8" i="4" s="1"/>
  <c r="L235" i="4" l="1"/>
  <c r="E5" i="2"/>
  <c r="C8" i="2"/>
  <c r="E7" i="2"/>
  <c r="E8" i="2" l="1"/>
  <c r="D31" i="1" l="1"/>
  <c r="C31" i="1"/>
  <c r="D15" i="1" l="1"/>
  <c r="D20" i="1"/>
  <c r="D26" i="1"/>
  <c r="D28" i="1"/>
  <c r="D34" i="1"/>
  <c r="E38" i="1"/>
  <c r="D42" i="1"/>
  <c r="E10" i="1"/>
  <c r="E11" i="1"/>
  <c r="E12" i="1"/>
  <c r="E16" i="1"/>
  <c r="E17" i="1"/>
  <c r="E18" i="1"/>
  <c r="E19" i="1"/>
  <c r="E21" i="1"/>
  <c r="E22" i="1"/>
  <c r="E23" i="1"/>
  <c r="E24" i="1"/>
  <c r="E25" i="1"/>
  <c r="E27" i="1"/>
  <c r="E29" i="1"/>
  <c r="E30" i="1"/>
  <c r="E35" i="1"/>
  <c r="E40" i="1"/>
  <c r="E41" i="1"/>
  <c r="E43" i="1"/>
  <c r="C42" i="1"/>
  <c r="C33" i="1" s="1"/>
  <c r="C34" i="1"/>
  <c r="C28" i="1"/>
  <c r="C26" i="1"/>
  <c r="C20" i="1"/>
  <c r="C15" i="1"/>
  <c r="D33" i="1" l="1"/>
  <c r="E33" i="1"/>
  <c r="E28" i="1"/>
  <c r="E26" i="1"/>
  <c r="C8" i="1"/>
  <c r="C7" i="1" s="1"/>
  <c r="C44" i="1" s="1"/>
  <c r="E9" i="1"/>
  <c r="E34" i="1"/>
  <c r="E20" i="1"/>
  <c r="E15" i="1"/>
  <c r="E42" i="1"/>
  <c r="D8" i="1"/>
  <c r="J238" i="4" l="1"/>
  <c r="C46" i="1"/>
  <c r="E8" i="1"/>
  <c r="D7" i="1"/>
  <c r="D44" i="1" s="1"/>
  <c r="E44" i="1" l="1"/>
  <c r="D46" i="1"/>
  <c r="K238" i="4"/>
  <c r="E7" i="1"/>
</calcChain>
</file>

<file path=xl/comments1.xml><?xml version="1.0" encoding="utf-8"?>
<comments xmlns="http://schemas.openxmlformats.org/spreadsheetml/2006/main">
  <authors>
    <author>Buh-Torgi</author>
  </authors>
  <commentList>
    <comment ref="D31" authorId="0">
      <text>
        <r>
          <rPr>
            <b/>
            <sz val="9"/>
            <color indexed="81"/>
            <rFont val="Tahoma"/>
            <family val="2"/>
            <charset val="204"/>
          </rPr>
          <t>Buh-Torgi:</t>
        </r>
        <r>
          <rPr>
            <sz val="9"/>
            <color indexed="81"/>
            <rFont val="Tahoma"/>
            <family val="2"/>
            <charset val="204"/>
          </rPr>
          <t xml:space="preserve">
возврат по контракту </t>
        </r>
      </text>
    </comment>
  </commentList>
</comments>
</file>

<file path=xl/sharedStrings.xml><?xml version="1.0" encoding="utf-8"?>
<sst xmlns="http://schemas.openxmlformats.org/spreadsheetml/2006/main" count="2092" uniqueCount="363">
  <si>
    <t>тыс. руб.</t>
  </si>
  <si>
    <t>Код бюджетной            классификации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</si>
  <si>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</si>
  <si>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</si>
  <si>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</si>
  <si>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</si>
  <si>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182 1 01 02000 00 0000 000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</si>
  <si>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</si>
  <si>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</si>
  <si>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</si>
  <si>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</si>
  <si>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</si>
  <si>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</si>
  <si>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</si>
  <si>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</si>
  <si>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</si>
  <si>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</si>
  <si>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</si>
  <si>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</si>
  <si>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</si>
  <si>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</si>
  <si>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</si>
  <si>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</si>
  <si>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</si>
  <si>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</si>
  <si>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</si>
  <si>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</si>
  <si>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</si>
  <si>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</si>
  <si>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</si>
  <si>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</si>
  <si>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</si>
  <si>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</si>
  <si>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</si>
  <si>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</si>
  <si>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</si>
  <si>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</si>
  <si>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</si>
  <si>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</si>
  <si>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</si>
  <si>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</si>
  <si>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</si>
  <si>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</si>
  <si>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</si>
  <si>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</si>
  <si>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</si>
  <si>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</si>
  <si>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</si>
  <si>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</si>
  <si>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</si>
  <si>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</si>
  <si>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</si>
  <si>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000 2 02 30000 00 0000 150</t>
  </si>
  <si>
    <t>Субвенции бюджетам бюджетной системы Российской Федерации</t>
  </si>
  <si>
    <t>650 2 02 35118 10 0000 150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</si>
  <si>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</si>
  <si>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</si>
  <si>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</si>
  <si>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</si>
  <si>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Иные межбюджетные трансферты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</si>
  <si>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</si>
  <si>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</si>
  <si>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</si>
  <si>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>Доходы (вид налога)</t>
  </si>
  <si>
    <t>% исполнения</t>
  </si>
  <si>
    <t>650 1 13 00000 00 0000 000</t>
  </si>
  <si>
    <t>ДОХОДЫ ОТ ОКАЗАНИЯ ПЛАТНЫХ УСЛУГ (РАБОТ) И КОМПЕНСАЦИИ ЗАТРАТ ГОСУДАРСТВА</t>
  </si>
  <si>
    <t>650 1 13 02995 10 0000 130</t>
  </si>
  <si>
    <t>Прочие доходы от компенсации затрат бюджетов сельских поселений</t>
  </si>
  <si>
    <t xml:space="preserve">Код </t>
  </si>
  <si>
    <t>Наименование групп, подгрупп, статей, подстатей, элементов, программ, кодов экономической классификации источников внутреннего финансирования дефицита бюджета</t>
  </si>
  <si>
    <t>650 01 05 00 00 00 0000 000</t>
  </si>
  <si>
    <t>Изменение остатков средств на счетах по учету средств бюджета</t>
  </si>
  <si>
    <t>650 01 05 02 01 10 0000 510</t>
  </si>
  <si>
    <t>Увеличение прочих остатков денежных средств бюджетов поселений</t>
  </si>
  <si>
    <t>-</t>
  </si>
  <si>
    <t>650 01 05 02 01 10 0000 610</t>
  </si>
  <si>
    <t>Уменьшение прочих остатков денежных средств бюджетов поселений</t>
  </si>
  <si>
    <t>Всего:</t>
  </si>
  <si>
    <t xml:space="preserve">                   </t>
  </si>
  <si>
    <t>Наименование</t>
  </si>
  <si>
    <t>Рз</t>
  </si>
  <si>
    <t>Пр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</si>
  <si>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</si>
  <si>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</si>
  <si>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</si>
  <si>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</si>
  <si>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</si>
  <si>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</si>
  <si>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</si>
  <si>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</si>
  <si>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</si>
  <si>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</si>
  <si>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</si>
  <si>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</si>
  <si>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</si>
  <si>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 xml:space="preserve">Национальная оборона </t>
  </si>
  <si>
    <t>Мобилизационная  и вневойсковая подготовка</t>
  </si>
  <si>
    <t>03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</si>
  <si>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</si>
  <si>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</si>
  <si>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</si>
  <si>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</si>
  <si>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</si>
  <si>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</si>
  <si>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</si>
  <si>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</si>
  <si>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Дорожное хозяйство (дорожные фонды)</t>
  </si>
  <si>
    <t>09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</si>
  <si>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</si>
  <si>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</si>
  <si>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</si>
  <si>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</si>
  <si>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</si>
  <si>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</si>
  <si>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</si>
  <si>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</si>
  <si>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</si>
  <si>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</si>
  <si>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</si>
  <si>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</si>
  <si>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</si>
  <si>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ВСЕГО РАСХОДОВ</t>
  </si>
  <si>
    <t>ППП</t>
  </si>
  <si>
    <t>КЦСР</t>
  </si>
  <si>
    <t>КВР</t>
  </si>
  <si>
    <t>МП</t>
  </si>
  <si>
    <t>ПП</t>
  </si>
  <si>
    <t>ОМ</t>
  </si>
  <si>
    <t>НР</t>
  </si>
  <si>
    <t>Администрация сельского поселения Саранпауль</t>
  </si>
  <si>
    <t>0</t>
  </si>
  <si>
    <t>00000</t>
  </si>
  <si>
    <t>000</t>
  </si>
  <si>
    <t>Муниципальная программа "Совершенствование муниципального управления в сельском поселении Саранпауль"</t>
  </si>
  <si>
    <t>44</t>
  </si>
  <si>
    <t>Основное мероприятие "Обеспечение выполнения полномочий и функций главы сельского поселения Саранпауль"</t>
  </si>
  <si>
    <t>Расходы на содержание главы муниципального образования</t>
  </si>
  <si>
    <t>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</si>
  <si>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</si>
  <si>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</si>
  <si>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</si>
  <si>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</si>
  <si>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Основное мероприятие "Обеспечение выполнения полномочий и функций администрации сельского поселения Саранпауль"</t>
  </si>
  <si>
    <t>Расходы на обеспечение функций органов местного самоуправления</t>
  </si>
  <si>
    <t>02040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</si>
  <si>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</si>
  <si>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</si>
  <si>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</si>
  <si>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</si>
  <si>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</si>
  <si>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</si>
  <si>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</si>
  <si>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</si>
  <si>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Непрограммные расходы</t>
  </si>
  <si>
    <t>50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</si>
  <si>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</si>
  <si>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Расходы на осуществление переданных полномочий из бюджетов городских, сельских поселений в бюджет муниципального района по решению вопросов местного значения в соответствии с заключенными соглашениям</t>
  </si>
  <si>
    <t>89020</t>
  </si>
  <si>
    <t>Межбюджетные трансферты</t>
  </si>
  <si>
    <t>500</t>
  </si>
  <si>
    <t>540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</si>
  <si>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</si>
  <si>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62</t>
  </si>
  <si>
    <t>Основное мероприятие "Обеспечение деятельности администрации сп.Саранпауль"</t>
  </si>
  <si>
    <t>Непрограммное направление деятельности "Исполнение отдельных расходных обязательств сельского поселения Саранпауль"</t>
  </si>
  <si>
    <t>Расходы на подготовку и проведение выборов в сельском поселении Саранпауль</t>
  </si>
  <si>
    <t>22050</t>
  </si>
  <si>
    <t>Специальные расходы</t>
  </si>
  <si>
    <t>880</t>
  </si>
  <si>
    <t>11</t>
  </si>
  <si>
    <t>Основное мероприятие "Управление Резервным фондом сельского поселения Саранпауль"</t>
  </si>
  <si>
    <t>Управление Резервным фондом</t>
  </si>
  <si>
    <t>22020</t>
  </si>
  <si>
    <t>Резервные средства</t>
  </si>
  <si>
    <t>870</t>
  </si>
  <si>
    <t>13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</si>
  <si>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</si>
  <si>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Расходы на обеспечение деятельности (оказание услуг) муниципальных учреждений</t>
  </si>
  <si>
    <t>00590</t>
  </si>
  <si>
    <t>Расходы на выплаты персоналу казенных учреждений</t>
  </si>
  <si>
    <t>110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</si>
  <si>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</si>
  <si>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</si>
  <si>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</si>
  <si>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2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</si>
  <si>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</si>
  <si>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Реализация мероприятий (в случае если не предусмотрено по обособленным направлениям расходов)</t>
  </si>
  <si>
    <t>99990</t>
  </si>
  <si>
    <t>Мобилизационная и вневойсковая подготовка</t>
  </si>
  <si>
    <t>Непрограммное расходы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</si>
  <si>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</si>
  <si>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</si>
  <si>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Подпрограмма "Профилактика правонарушений"</t>
  </si>
  <si>
    <t>1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</si>
  <si>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</si>
  <si>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 xml:space="preserve">Осуществление переданных пономочий Российской Федерации на государственную регистрацию актов гражданского состояния за счет средств бюджета Ханты - Мансийского автономного округа - Югры" </t>
  </si>
  <si>
    <t>D9300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</si>
  <si>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</si>
  <si>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60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</si>
  <si>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</si>
  <si>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</si>
  <si>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20030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</si>
  <si>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</si>
  <si>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</si>
  <si>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82300</t>
  </si>
  <si>
    <t>Расходы  на софинансирование, направленные  для создания условий для деятельности народных дружин</t>
  </si>
  <si>
    <t>S2300</t>
  </si>
  <si>
    <t>Муниципальная программа "Содействие занятости населения в сельском поселения Саранпауль"</t>
  </si>
  <si>
    <t>47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</si>
  <si>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</si>
  <si>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Реализация мероприятий по содействию трудоустройству граждан</t>
  </si>
  <si>
    <t>85060</t>
  </si>
  <si>
    <t>Расходы на софинансирование мероприятий по содействию трудоустройству граждан</t>
  </si>
  <si>
    <t>S5060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</si>
  <si>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</si>
  <si>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</si>
  <si>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</si>
  <si>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Основное меропритие "Строительство, реконструкция и капитальный ремонт автомобильных дорог общего пользования местного значения"</t>
  </si>
  <si>
    <t>Расходы на софинансирование субсидии на содержание автомобильных дорог общего пользования местного значения и искусственных сооружений на них</t>
  </si>
  <si>
    <t>S1100</t>
  </si>
  <si>
    <t>Основное мероприятие "Сохранность автомобильных дорог общего пользования местного значения"</t>
  </si>
  <si>
    <t>Услуги в области информационных технологий</t>
  </si>
  <si>
    <t>20070</t>
  </si>
  <si>
    <t>Муниципальная программа «Управление муниципальным имуществом в сельском поселении Саранпауль»</t>
  </si>
  <si>
    <t>63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</si>
  <si>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</si>
  <si>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Расходы на реализацию полномочий в области градостроительной деятельности</t>
  </si>
  <si>
    <t>82911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</si>
  <si>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</si>
  <si>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</si>
  <si>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Подпрограмма "Содействие проведению капитального ремонта многоквартирных домов"</t>
  </si>
  <si>
    <t xml:space="preserve">Основное  мероприятие «Управление  и содержание общего имущества многоквартирных домов» </t>
  </si>
  <si>
    <t>Подпрограмма "Обеспечение реализации муниципальной программы"</t>
  </si>
  <si>
    <t>4</t>
  </si>
  <si>
    <t>Основное  мероприятие «Содержание муниципального жилого фонда и подведомственных недвижимых объектов»</t>
  </si>
  <si>
    <t>Подпрограмма "Создание условий для обеспечения качественными коммунальными услугами"</t>
  </si>
  <si>
    <t>Основное мероприятие "Подготовка систем коммунальной инфраструктуры к осенне-зимнему периоду"</t>
  </si>
  <si>
    <t>Подпрограмма «Обеспечение равных прав потребителей на получение энергетических ресурсов»</t>
  </si>
  <si>
    <t>3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</si>
  <si>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</si>
  <si>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Предоставление субсидий организациям</t>
  </si>
  <si>
    <t>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</si>
  <si>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</si>
  <si>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</si>
  <si>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"Разработка, утверждение, актуализация схем систем коммунальной инфраструктуры"</t>
  </si>
  <si>
    <t xml:space="preserve">Муниципальная программа сельского поселения Саранпауль «Благоустройство сельского поселения Саранпауль» 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</si>
  <si>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</si>
  <si>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</si>
  <si>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</si>
  <si>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"Развитие культуры и туризма в сельском поселении Саранпауль"</t>
  </si>
  <si>
    <t>46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</si>
  <si>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</si>
  <si>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</si>
  <si>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02400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</si>
  <si>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</si>
  <si>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Пенсии за выслугу лет лицам, замещавшим муниципальные должности</t>
  </si>
  <si>
    <t>72100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</si>
  <si>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</si>
  <si>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</si>
  <si>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</si>
  <si>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</si>
  <si>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Дата и номер распоряжения</t>
  </si>
  <si>
    <t>Наименование мероприятия</t>
  </si>
  <si>
    <t>Сумма выплат</t>
  </si>
  <si>
    <t>Расходное КБК</t>
  </si>
  <si>
    <t>Муниципальная программа</t>
  </si>
  <si>
    <t>Подпрограмма</t>
  </si>
  <si>
    <t>Основное мероприятие</t>
  </si>
  <si>
    <t>Направление расходов</t>
  </si>
  <si>
    <t>КОСГУ</t>
  </si>
  <si>
    <t>ИТОГО</t>
  </si>
  <si>
    <t>S2911</t>
  </si>
  <si>
    <t>650 2 02 30024  10 0000 150</t>
  </si>
  <si>
    <t>Субвенции бюджетам сельских поселений на выполнение передаваемых полномочий субъектов Российской Федерации</t>
  </si>
  <si>
    <t>84200</t>
  </si>
  <si>
    <t>Сельское хозяйство и рыболовство</t>
  </si>
  <si>
    <t>Муниципальная программа "Благоустройство сельского поселения Саранпауль"</t>
  </si>
  <si>
    <t>Основное мероприятие "Мероприятия по предупреждению и ликвидации болезней животных, их лечению, защите населения от болезней, общих для человека и животных</t>
  </si>
  <si>
    <t>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</si>
  <si>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350</t>
  </si>
  <si>
    <t>Премии и гранты</t>
  </si>
  <si>
    <t>85160</t>
  </si>
  <si>
    <t>Реализация наказов избирателей депутатам Думы Ханты-Мансийского автономного округа-Югры</t>
  </si>
  <si>
    <t>Софинансирование расходов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</si>
  <si>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650 2 02 20000 00 0000 150</t>
  </si>
  <si>
    <t>СУБСИДИИ БЮДЖЕТАМ БЮДЖЕТНОЙ СИСТЕМЫ РОССИЙСКОЙ ФЕДЕРАЦИИ (МЕЖБЮДЖЕТНЫЕ СУБСИДИИ)</t>
  </si>
  <si>
    <t>650 2 02 20041 10 0000 150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</si>
  <si>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</si>
  <si>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Исполнение за  1 полугодие 2023 года</t>
  </si>
  <si>
    <t>182 1 01 02130 01 0000 110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</si>
  <si>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</si>
  <si>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830</t>
  </si>
  <si>
    <t>Исполнение судебных актов</t>
  </si>
  <si>
    <t>Основное мероприятие  "Управление Резервным фондом сельского поселения Саранпауль"</t>
  </si>
  <si>
    <t>Иные выплаты населению</t>
  </si>
  <si>
    <t>360</t>
  </si>
  <si>
    <t>Предоставление субсидии на содержание автомобильных дорог общего пользования местного значения и искусственных сооружений на них</t>
  </si>
  <si>
    <t>21100</t>
  </si>
  <si>
    <t>09505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</si>
  <si>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</si>
  <si>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09605</t>
  </si>
  <si>
    <t xml:space="preserve">Обеспечение мероприятий по модернизации систем коммунальной инфраструктуры за счет средств бюджета Ханты-Мансийского автономного округа – Югры </t>
  </si>
  <si>
    <t>S9605</t>
  </si>
  <si>
    <t>Софинансирование расходов на обеспечение мероприятий по модернизации систем коммунальной инфраструктуры за счет средств бюджета Ханты-Мансийского автономного округа – Югры</t>
  </si>
  <si>
    <t>Бюджет на 2023г. (бюджетная роспись на31.06.2023г)</t>
  </si>
  <si>
    <t>296</t>
  </si>
  <si>
    <t>выделение материальной помощи</t>
  </si>
  <si>
    <t>Распоряжение от 16.05.2023 г. № 59-р</t>
  </si>
  <si>
    <t>Распоряжение от 29.05.2023 г. № 66-р</t>
  </si>
  <si>
    <t>Бюджет на 2023г. (кассовый план на30.09.2023г)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</si>
  <si>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</si>
  <si>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182 1 01 02140 01 0000 110</t>
  </si>
  <si>
    <t>Исполнение за  9 месяцев 2023 года</t>
  </si>
  <si>
    <t>Бюджет на 2023г. (кассовый план и бюджетная роспись на 30.09.2023г)</t>
  </si>
  <si>
    <t>Бюджет на 2023г. (бюджетная роспись  на31.09.2023г)</t>
  </si>
  <si>
    <t>Отчет об использовании бюджетных ассигнований резервного фонда администрации сельского поселения Саранауль за девять месяцев  2023 года</t>
  </si>
  <si>
    <t>Основное мероприятие "Предоставление субсидии на финансовое обеспечение затрат по погашению кредитной задолженности за приобретение топлива (каменного угля) для обеспечения жизнедеятельности населения сельского поселения Саранпауль"</t>
  </si>
  <si>
    <t>Показатель</t>
  </si>
  <si>
    <t>Объем доходов муниципального дорожного фонда, в том числе по источникам:</t>
  </si>
  <si>
    <t>Справочно: остатки бюджетных ассигнований дорожного фонда, не использованные в отчетном году (2021 г.)</t>
  </si>
  <si>
    <t xml:space="preserve">Всего объем дорожного фонда
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</si>
  <si>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бюджет сельского поселения Саранпауль</t>
  </si>
  <si>
    <t>Транспортный налог</t>
  </si>
  <si>
    <t>Денежные средства, внесенные участником конкурса или аукциона, проводимых в целях заключения муниципального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</si>
  <si>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Денежные взыскания (штрафы) за нарушение правил перевозки крупногабаритных и тяжеловесных грузов по автомобильным дорогам местного значения общего пользования</t>
  </si>
  <si>
    <t>Санкции за нарушение обязательств, условий муниципальных контрактов, финансируемых из средств дорожного фонда</t>
  </si>
  <si>
    <t>Безвозмездные поступления от физических и юридических лиц на финансовое обеспечение дорожной деятельности, в том числе добровольные пожертвования</t>
  </si>
  <si>
    <t>Доходы от передачи в аренду земельных участков, расположенных в полосе отвода автомобильных дорог общего пользования местного значения</t>
  </si>
  <si>
    <t>Плата за оказание услуг по присоединению объектов дорожного сервиса к автомобильным дорогам общего пользования местного значения</t>
  </si>
  <si>
    <t>Налоговые и неналоговые доходы бюджета поселения в объеме, устанавливаемом решением Совета  депутатов сельского поселения Саранпауль о бюджете поселения на очередной финансовый год и на плановый период</t>
  </si>
  <si>
    <t>Поступления в счет возмещения вреда, причиняемого автомобильным дорогам местного значения общего пользования транспортными средствами</t>
  </si>
  <si>
    <t>Безвозмездные поступления в виде дотации бюджету сельского поселения Саранпауль на выравнивание бюджетной обеспеченности из бюджетов бюджетной системы Российской Федерации</t>
  </si>
  <si>
    <t>Межбюджетные трансферты, получаемых из других бюджетов бюджетной системы Российской Федерации на финансовое обеспечение дорожной деятельности в отношении автомобильных дорог местного значения, на строительство, реконструкцию, капитальный ремонт и ремонт автомобильных дорог, а также иные мероприятия, связанные с обеспечением развития дорожного хозяйства сельского поселения Саранпауль</t>
  </si>
  <si>
    <t>План</t>
  </si>
  <si>
    <t>Факт</t>
  </si>
  <si>
    <t>Наименование поселения</t>
  </si>
  <si>
    <t>Всего</t>
  </si>
  <si>
    <t>Капитальный ремонт, ремонт и содержание автомобильных дорог общего пользования местного значения, включая подготовку проектной документации</t>
  </si>
  <si>
    <t>Осуществление мероприятий по обеспечению безопасности дорожного движения на автомобильных дорогах общего пользования местного значения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</si>
  <si>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</si>
  <si>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Строительство и реконструкция автомобильных дорог общего пользования местного значения (включая разработку документации по планировке территории в целях размещения автомобильных дорог общего пользования местного значения, инженерные изыскания, подготовку проектной документации, проведение необходимых экспертиз, выкуп земельных участков и подготовку территории строительства)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</si>
  <si>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в отношении автомобильных дорог общего пользования </t>
  </si>
  <si>
    <t>Осуществление иных мероприятий в отношении автомобильных дорог общего пользования местного значения</t>
  </si>
  <si>
    <t>Осуществление мероприятий, необходимых для обеспечения развития и функционирования системы управления автомобильными дорогами общего пользования местного значения и искусственных сооружений на них</t>
  </si>
  <si>
    <t>Инвентаризация, паспортизация, диагностика, обследование автомобильных дорог общего пользования местного значения и искусственных сооружений на них, проведение кадастровых работ, регистрация прав в отношении земельных участков, занимаемых автодорогами общего пользования местного значения, дорожными сооружениями и другими объектами недвижимости, используемыми в дорожной деятельности, возмещение их стоимости</t>
  </si>
  <si>
    <t>Оплата налогов и прочих обязательных платежей в части дорожного хозяйства</t>
  </si>
  <si>
    <t>Приобретение дорожно-эксплуатационной техники и другого имущества, необходимого для строительства, капитального ремонта, ремонта и содержания автомобильных дорог общего пользования местного значения и искусственных сооружений на них</t>
  </si>
  <si>
    <t>ПЛАН</t>
  </si>
  <si>
    <t>ФАКТ</t>
  </si>
  <si>
    <t>Отчет об исполнении дорожного фонда по расходам за девять месяцев  2023 года</t>
  </si>
  <si>
    <t>Отчет об исполнении дорожного фонда по доходам за девять месяцев 2023 года</t>
  </si>
  <si>
    <t>Доходы бюджета сельского поселения Саранпауль за девять месяцев  2023 года</t>
  </si>
  <si>
    <r>
      <rPr>
        <b/>
        <sz val="12"/>
        <rFont val="Times New Roman"/>
        <family val="1"/>
        <charset val="204"/>
      </rPr>
      <t>Источники внутреннего финансирования дефицита бюджета
сельского поселения Саранпауль за девять месяцев    2023 год</t>
    </r>
    <r>
      <rPr>
        <b/>
        <sz val="12"/>
        <rFont val="Arial"/>
        <family val="2"/>
        <charset val="204"/>
      </rPr>
      <t xml:space="preserve">
</t>
    </r>
  </si>
  <si>
    <t>Распределение бюджетных ассигнований по разделам, подразделам классификации  расходов бюджета сельского поселения Саранпауль за девять месяцев 2023 года</t>
  </si>
  <si>
    <t>Ведомственная структура расходов бюджета сельского поселения Саранпауль за девять месяцев  2023 года</t>
  </si>
  <si>
    <t xml:space="preserve"> Приложение 1   к Решению Совета депутатов 
сельского поселения Саранпауль 
от 13.11.2023 г. № 09</t>
  </si>
  <si>
    <t xml:space="preserve">Приложение 2
к Решению Совета депутатов 
сельского поселения Саранпауль 
от 13.11.2023 г. № 09
</t>
  </si>
  <si>
    <t xml:space="preserve">Приложение 3
к Решению Совета депутатов 
сельского поселения Саранпауль 
от 13.11.2023 г. № 09
</t>
  </si>
  <si>
    <t xml:space="preserve">Приложение №4  к Решению Совета депутатов 
сельского поселения Саранпауль 
от 13.11.2023 г. № 09
</t>
  </si>
  <si>
    <t xml:space="preserve">Приложение 5
к Решению Совета депутатов 
сельского поселения Саранпауль 
от 13.11.2023 г. № 09
</t>
  </si>
  <si>
    <t>Приложение 6
к Решению Совета депутатов 
сельского поселения Саранпауль 
от 13.11.2023 г. № 09</t>
  </si>
  <si>
    <t>Приложение 7
к Решению Совета депутатов 
сельского поселения Саранпауль 
от 13.11.2023 г. №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</si>
</sst>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"/>
    <numFmt numFmtId="166" formatCode="_-* #,##0.0\ _₽_-;\-* #,##0.0\ _₽_-;_-* &quot;-&quot;??\ _₽_-;_-@_-"/>
    <numFmt numFmtId="167" formatCode="0.0"/>
    <numFmt numFmtId="168" formatCode="_(* #,##0.00_);_(* \(#,##0.00\);_(* &quot;-&quot;??_);_(@_)"/>
    <numFmt numFmtId="169" formatCode="_(* #,##0.0_);_(* \(#,##0.0\);_(* &quot;-&quot;??_);_(@_)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12"/>
      <name val="Arial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7" fillId="0" borderId="4" applyNumberFormat="0">
      <alignment horizontal="right" vertical="top"/>
    </xf>
    <xf numFmtId="0" fontId="8" fillId="0" borderId="0"/>
    <xf numFmtId="49" fontId="9" fillId="2" borderId="4">
      <alignment horizontal="left" vertical="top" wrapText="1"/>
    </xf>
    <xf numFmtId="0" fontId="7" fillId="3" borderId="4">
      <alignment horizontal="left" vertical="top" wrapText="1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Fill="1" applyAlignment="1">
      <alignment horizontal="righ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justify" vertical="top" wrapText="1"/>
    </xf>
    <xf numFmtId="0" fontId="8" fillId="0" borderId="0" xfId="3"/>
    <xf numFmtId="0" fontId="15" fillId="0" borderId="0" xfId="3" applyFont="1" applyAlignment="1">
      <alignment horizontal="right" wrapText="1"/>
    </xf>
    <xf numFmtId="0" fontId="15" fillId="0" borderId="0" xfId="3" applyFont="1" applyAlignment="1">
      <alignment horizontal="right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justify" vertical="center" wrapText="1"/>
    </xf>
    <xf numFmtId="0" fontId="21" fillId="0" borderId="1" xfId="3" applyFont="1" applyBorder="1" applyAlignment="1">
      <alignment vertical="center" wrapText="1"/>
    </xf>
    <xf numFmtId="0" fontId="21" fillId="0" borderId="1" xfId="3" applyFont="1" applyBorder="1" applyAlignment="1">
      <alignment horizontal="left" vertical="center" wrapText="1"/>
    </xf>
    <xf numFmtId="167" fontId="21" fillId="0" borderId="1" xfId="3" applyNumberFormat="1" applyFont="1" applyBorder="1" applyAlignment="1">
      <alignment horizontal="center" vertical="center" wrapText="1"/>
    </xf>
    <xf numFmtId="167" fontId="21" fillId="0" borderId="1" xfId="3" applyNumberFormat="1" applyFont="1" applyFill="1" applyBorder="1" applyAlignment="1">
      <alignment horizontal="center" vertical="center" wrapText="1"/>
    </xf>
    <xf numFmtId="0" fontId="22" fillId="0" borderId="1" xfId="3" applyFont="1" applyBorder="1" applyAlignment="1">
      <alignment wrapText="1"/>
    </xf>
    <xf numFmtId="0" fontId="22" fillId="0" borderId="1" xfId="3" applyFont="1" applyBorder="1" applyAlignment="1">
      <alignment horizontal="justify" wrapText="1"/>
    </xf>
    <xf numFmtId="167" fontId="22" fillId="0" borderId="2" xfId="3" applyNumberFormat="1" applyFont="1" applyBorder="1" applyAlignment="1">
      <alignment horizontal="center" wrapText="1"/>
    </xf>
    <xf numFmtId="167" fontId="22" fillId="0" borderId="2" xfId="3" applyNumberFormat="1" applyFont="1" applyFill="1" applyBorder="1" applyAlignment="1">
      <alignment horizontal="center" wrapText="1"/>
    </xf>
    <xf numFmtId="0" fontId="20" fillId="0" borderId="0" xfId="3" applyFont="1"/>
    <xf numFmtId="0" fontId="23" fillId="0" borderId="0" xfId="3" applyFont="1"/>
    <xf numFmtId="4" fontId="8" fillId="0" borderId="0" xfId="3" applyNumberFormat="1"/>
    <xf numFmtId="2" fontId="8" fillId="0" borderId="0" xfId="3" applyNumberFormat="1"/>
    <xf numFmtId="167" fontId="8" fillId="0" borderId="0" xfId="3" applyNumberFormat="1"/>
    <xf numFmtId="0" fontId="3" fillId="0" borderId="0" xfId="0" applyFont="1" applyAlignment="1">
      <alignment vertical="center"/>
    </xf>
    <xf numFmtId="49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right" vertical="center" wrapText="1"/>
    </xf>
    <xf numFmtId="49" fontId="24" fillId="0" borderId="1" xfId="0" applyNumberFormat="1" applyFont="1" applyBorder="1" applyAlignment="1">
      <alignment vertical="center" wrapText="1"/>
    </xf>
    <xf numFmtId="166" fontId="25" fillId="0" borderId="1" xfId="1" applyNumberFormat="1" applyFont="1" applyBorder="1" applyAlignment="1">
      <alignment horizontal="center"/>
    </xf>
    <xf numFmtId="0" fontId="25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left" wrapText="1"/>
    </xf>
    <xf numFmtId="0" fontId="26" fillId="0" borderId="1" xfId="0" applyFont="1" applyBorder="1" applyAlignment="1">
      <alignment vertical="center" wrapText="1"/>
    </xf>
    <xf numFmtId="166" fontId="27" fillId="0" borderId="1" xfId="1" applyNumberFormat="1" applyFont="1" applyBorder="1" applyAlignment="1">
      <alignment horizontal="center"/>
    </xf>
    <xf numFmtId="0" fontId="28" fillId="0" borderId="0" xfId="0" applyFont="1" applyFill="1"/>
    <xf numFmtId="49" fontId="28" fillId="0" borderId="0" xfId="0" applyNumberFormat="1" applyFont="1" applyFill="1"/>
    <xf numFmtId="49" fontId="17" fillId="0" borderId="0" xfId="0" applyNumberFormat="1" applyFont="1" applyFill="1" applyAlignment="1">
      <alignment horizontal="right" vertical="center" wrapText="1"/>
    </xf>
    <xf numFmtId="49" fontId="21" fillId="0" borderId="0" xfId="0" applyNumberFormat="1" applyFont="1" applyFill="1" applyAlignment="1">
      <alignment horizontal="right" vertical="center" wrapText="1"/>
    </xf>
    <xf numFmtId="0" fontId="21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/>
    <xf numFmtId="0" fontId="31" fillId="0" borderId="0" xfId="0" applyFont="1" applyFill="1"/>
    <xf numFmtId="49" fontId="30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/>
    <xf numFmtId="49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top" wrapText="1"/>
    </xf>
    <xf numFmtId="2" fontId="30" fillId="0" borderId="1" xfId="0" applyNumberFormat="1" applyFont="1" applyFill="1" applyBorder="1" applyAlignment="1">
      <alignment wrapText="1"/>
    </xf>
    <xf numFmtId="2" fontId="21" fillId="0" borderId="7" xfId="0" applyNumberFormat="1" applyFont="1" applyFill="1" applyBorder="1" applyAlignment="1">
      <alignment wrapText="1"/>
    </xf>
    <xf numFmtId="0" fontId="21" fillId="0" borderId="7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wrapText="1"/>
    </xf>
    <xf numFmtId="2" fontId="21" fillId="0" borderId="1" xfId="0" applyNumberFormat="1" applyFont="1" applyFill="1" applyBorder="1" applyAlignment="1">
      <alignment wrapText="1"/>
    </xf>
    <xf numFmtId="14" fontId="21" fillId="0" borderId="1" xfId="0" applyNumberFormat="1" applyFont="1" applyFill="1" applyBorder="1" applyAlignment="1">
      <alignment horizontal="left" wrapText="1"/>
    </xf>
    <xf numFmtId="14" fontId="30" fillId="0" borderId="1" xfId="0" applyNumberFormat="1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wrapText="1"/>
    </xf>
    <xf numFmtId="0" fontId="21" fillId="0" borderId="8" xfId="0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 wrapText="1"/>
    </xf>
    <xf numFmtId="49" fontId="21" fillId="0" borderId="7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vertical="justify"/>
    </xf>
    <xf numFmtId="0" fontId="21" fillId="0" borderId="1" xfId="0" applyFont="1" applyFill="1" applyBorder="1" applyAlignment="1">
      <alignment horizontal="left" vertical="justify"/>
    </xf>
    <xf numFmtId="0" fontId="30" fillId="0" borderId="7" xfId="0" applyFont="1" applyFill="1" applyBorder="1" applyAlignment="1">
      <alignment horizontal="left" vertical="justify"/>
    </xf>
    <xf numFmtId="14" fontId="21" fillId="0" borderId="7" xfId="0" applyNumberFormat="1" applyFont="1" applyFill="1" applyBorder="1" applyAlignment="1">
      <alignment horizontal="left" wrapText="1"/>
    </xf>
    <xf numFmtId="49" fontId="21" fillId="0" borderId="9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justify" wrapText="1"/>
    </xf>
    <xf numFmtId="49" fontId="30" fillId="0" borderId="1" xfId="0" applyNumberFormat="1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justify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justify"/>
    </xf>
    <xf numFmtId="49" fontId="30" fillId="0" borderId="9" xfId="0" applyNumberFormat="1" applyFont="1" applyFill="1" applyBorder="1" applyAlignment="1">
      <alignment horizontal="center"/>
    </xf>
    <xf numFmtId="0" fontId="33" fillId="0" borderId="1" xfId="0" applyFont="1" applyFill="1" applyBorder="1"/>
    <xf numFmtId="2" fontId="8" fillId="0" borderId="0" xfId="3" applyNumberFormat="1" applyAlignment="1">
      <alignment horizontal="center"/>
    </xf>
    <xf numFmtId="0" fontId="24" fillId="0" borderId="1" xfId="3" applyFont="1" applyBorder="1" applyAlignment="1">
      <alignment horizontal="center" vertical="center" wrapText="1"/>
    </xf>
    <xf numFmtId="4" fontId="21" fillId="0" borderId="1" xfId="3" applyNumberFormat="1" applyFont="1" applyBorder="1" applyAlignment="1">
      <alignment horizontal="center" vertical="center" wrapText="1"/>
    </xf>
    <xf numFmtId="0" fontId="24" fillId="0" borderId="1" xfId="3" applyFont="1" applyBorder="1" applyAlignment="1">
      <alignment vertical="center" wrapText="1"/>
    </xf>
    <xf numFmtId="49" fontId="24" fillId="0" borderId="1" xfId="3" applyNumberFormat="1" applyFont="1" applyBorder="1" applyAlignment="1">
      <alignment horizontal="right" vertical="center" wrapText="1"/>
    </xf>
    <xf numFmtId="4" fontId="2" fillId="0" borderId="1" xfId="3" applyNumberFormat="1" applyFont="1" applyBorder="1" applyAlignment="1">
      <alignment horizontal="center" vertical="center" wrapText="1"/>
    </xf>
    <xf numFmtId="49" fontId="24" fillId="0" borderId="1" xfId="3" applyNumberFormat="1" applyFont="1" applyBorder="1" applyAlignment="1">
      <alignment vertical="center" wrapText="1"/>
    </xf>
    <xf numFmtId="49" fontId="24" fillId="0" borderId="1" xfId="3" applyNumberFormat="1" applyFont="1" applyBorder="1" applyAlignment="1">
      <alignment horizontal="center" vertical="center" wrapText="1"/>
    </xf>
    <xf numFmtId="0" fontId="24" fillId="0" borderId="0" xfId="3" applyFont="1" applyBorder="1" applyAlignment="1">
      <alignment vertical="center" wrapText="1"/>
    </xf>
    <xf numFmtId="49" fontId="24" fillId="0" borderId="0" xfId="3" applyNumberFormat="1" applyFont="1" applyBorder="1" applyAlignment="1">
      <alignment horizontal="right" vertical="center" wrapText="1"/>
    </xf>
    <xf numFmtId="49" fontId="24" fillId="0" borderId="0" xfId="3" applyNumberFormat="1" applyFont="1" applyBorder="1" applyAlignment="1">
      <alignment vertical="center" wrapText="1"/>
    </xf>
    <xf numFmtId="49" fontId="24" fillId="0" borderId="0" xfId="3" applyNumberFormat="1" applyFont="1" applyBorder="1" applyAlignment="1">
      <alignment horizontal="center" vertical="center" wrapText="1"/>
    </xf>
    <xf numFmtId="49" fontId="24" fillId="4" borderId="0" xfId="3" applyNumberFormat="1" applyFont="1" applyFill="1" applyBorder="1" applyAlignment="1">
      <alignment vertical="center" wrapText="1"/>
    </xf>
    <xf numFmtId="0" fontId="23" fillId="0" borderId="0" xfId="3" applyFont="1" applyAlignment="1">
      <alignment horizontal="right"/>
    </xf>
    <xf numFmtId="165" fontId="36" fillId="0" borderId="1" xfId="0" applyNumberFormat="1" applyFont="1" applyFill="1" applyBorder="1" applyAlignment="1">
      <alignment horizontal="center" vertical="center" wrapText="1"/>
    </xf>
    <xf numFmtId="166" fontId="35" fillId="0" borderId="1" xfId="1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left" wrapText="1"/>
    </xf>
    <xf numFmtId="49" fontId="30" fillId="0" borderId="7" xfId="0" applyNumberFormat="1" applyFont="1" applyFill="1" applyBorder="1" applyAlignment="1">
      <alignment horizontal="center"/>
    </xf>
    <xf numFmtId="0" fontId="21" fillId="0" borderId="7" xfId="0" applyFont="1" applyFill="1" applyBorder="1" applyAlignment="1">
      <alignment horizontal="justify" wrapText="1"/>
    </xf>
    <xf numFmtId="166" fontId="30" fillId="0" borderId="1" xfId="1" applyNumberFormat="1" applyFont="1" applyFill="1" applyBorder="1"/>
    <xf numFmtId="166" fontId="30" fillId="0" borderId="1" xfId="1" applyNumberFormat="1" applyFont="1" applyFill="1" applyBorder="1" applyAlignment="1">
      <alignment horizontal="right"/>
    </xf>
    <xf numFmtId="166" fontId="21" fillId="0" borderId="1" xfId="1" applyNumberFormat="1" applyFont="1" applyFill="1" applyBorder="1"/>
    <xf numFmtId="166" fontId="32" fillId="0" borderId="1" xfId="1" applyNumberFormat="1" applyFont="1" applyFill="1" applyBorder="1"/>
    <xf numFmtId="0" fontId="30" fillId="0" borderId="1" xfId="0" applyFont="1" applyFill="1" applyBorder="1" applyAlignment="1">
      <alignment horizontal="right"/>
    </xf>
    <xf numFmtId="166" fontId="25" fillId="0" borderId="1" xfId="1" applyNumberFormat="1" applyFont="1" applyBorder="1"/>
    <xf numFmtId="166" fontId="4" fillId="0" borderId="1" xfId="1" applyNumberFormat="1" applyFont="1" applyFill="1" applyBorder="1" applyAlignment="1">
      <alignment horizontal="center" vertical="center"/>
    </xf>
    <xf numFmtId="166" fontId="36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37" fillId="0" borderId="1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166" fontId="11" fillId="0" borderId="1" xfId="1" applyNumberFormat="1" applyFont="1" applyFill="1" applyBorder="1" applyAlignment="1">
      <alignment horizontal="center" vertical="center"/>
    </xf>
    <xf numFmtId="166" fontId="28" fillId="0" borderId="0" xfId="0" applyNumberFormat="1" applyFont="1" applyFill="1"/>
    <xf numFmtId="49" fontId="24" fillId="0" borderId="1" xfId="3" applyNumberFormat="1" applyFont="1" applyFill="1" applyBorder="1" applyAlignment="1">
      <alignment horizontal="center" wrapText="1"/>
    </xf>
    <xf numFmtId="165" fontId="0" fillId="0" borderId="0" xfId="0" applyNumberFormat="1" applyFill="1"/>
    <xf numFmtId="166" fontId="0" fillId="0" borderId="0" xfId="0" applyNumberFormat="1" applyFill="1"/>
    <xf numFmtId="4" fontId="21" fillId="0" borderId="1" xfId="3" applyNumberFormat="1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/>
    </xf>
    <xf numFmtId="49" fontId="29" fillId="0" borderId="1" xfId="3" applyNumberFormat="1" applyFont="1" applyFill="1" applyBorder="1" applyAlignment="1">
      <alignment horizontal="center"/>
    </xf>
    <xf numFmtId="0" fontId="29" fillId="0" borderId="1" xfId="3" applyFont="1" applyFill="1" applyBorder="1" applyAlignment="1">
      <alignment horizontal="left" wrapText="1"/>
    </xf>
    <xf numFmtId="0" fontId="29" fillId="0" borderId="8" xfId="3" applyFont="1" applyFill="1" applyBorder="1" applyAlignment="1">
      <alignment horizontal="left" wrapText="1"/>
    </xf>
    <xf numFmtId="0" fontId="29" fillId="0" borderId="7" xfId="3" applyFont="1" applyFill="1" applyBorder="1" applyAlignment="1">
      <alignment horizontal="left" wrapText="1"/>
    </xf>
    <xf numFmtId="0" fontId="25" fillId="0" borderId="1" xfId="3" applyFont="1" applyFill="1" applyBorder="1" applyAlignment="1">
      <alignment horizontal="center"/>
    </xf>
    <xf numFmtId="0" fontId="8" fillId="0" borderId="0" xfId="3"/>
    <xf numFmtId="166" fontId="38" fillId="0" borderId="1" xfId="1" applyNumberFormat="1" applyFont="1" applyFill="1" applyBorder="1"/>
    <xf numFmtId="0" fontId="29" fillId="0" borderId="1" xfId="3" applyFont="1" applyFill="1" applyBorder="1" applyAlignment="1">
      <alignment horizontal="center"/>
    </xf>
    <xf numFmtId="0" fontId="21" fillId="0" borderId="0" xfId="3" applyFont="1" applyAlignment="1"/>
    <xf numFmtId="0" fontId="17" fillId="0" borderId="0" xfId="3" applyFont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left" wrapText="1"/>
    </xf>
    <xf numFmtId="0" fontId="21" fillId="0" borderId="7" xfId="0" applyFont="1" applyFill="1" applyBorder="1" applyAlignment="1">
      <alignment wrapText="1"/>
    </xf>
    <xf numFmtId="164" fontId="28" fillId="0" borderId="0" xfId="1" applyFont="1" applyFill="1"/>
    <xf numFmtId="0" fontId="8" fillId="0" borderId="0" xfId="3" applyBorder="1" applyAlignment="1">
      <alignment vertical="center"/>
    </xf>
    <xf numFmtId="0" fontId="8" fillId="0" borderId="0" xfId="3" applyBorder="1" applyAlignment="1"/>
    <xf numFmtId="0" fontId="8" fillId="0" borderId="0" xfId="3" applyFont="1" applyBorder="1" applyAlignment="1"/>
    <xf numFmtId="0" fontId="8" fillId="0" borderId="0" xfId="3" applyBorder="1"/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34" fillId="0" borderId="0" xfId="3" applyFont="1" applyFill="1" applyAlignment="1">
      <alignment horizontal="center" wrapText="1"/>
    </xf>
    <xf numFmtId="0" fontId="34" fillId="0" borderId="0" xfId="3" applyNumberFormat="1" applyFont="1" applyFill="1" applyAlignment="1">
      <alignment horizontal="center" wrapText="1"/>
    </xf>
    <xf numFmtId="0" fontId="39" fillId="0" borderId="1" xfId="3" applyFont="1" applyFill="1" applyBorder="1" applyAlignment="1">
      <alignment horizontal="justify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39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/>
    </xf>
    <xf numFmtId="169" fontId="10" fillId="0" borderId="1" xfId="6" applyNumberFormat="1" applyFont="1" applyFill="1" applyBorder="1"/>
    <xf numFmtId="169" fontId="10" fillId="0" borderId="1" xfId="6" applyNumberFormat="1" applyFont="1" applyBorder="1"/>
    <xf numFmtId="0" fontId="21" fillId="0" borderId="0" xfId="3" applyFont="1" applyFill="1" applyAlignment="1">
      <alignment horizontal="right"/>
    </xf>
    <xf numFmtId="0" fontId="8" fillId="0" borderId="0" xfId="3" applyFill="1"/>
    <xf numFmtId="0" fontId="8" fillId="0" borderId="0" xfId="3" applyFont="1" applyFill="1" applyBorder="1" applyAlignment="1"/>
    <xf numFmtId="0" fontId="10" fillId="0" borderId="2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/>
    </xf>
    <xf numFmtId="169" fontId="10" fillId="0" borderId="1" xfId="6" applyNumberFormat="1" applyFont="1" applyFill="1" applyBorder="1" applyAlignment="1">
      <alignment horizontal="center" vertical="center"/>
    </xf>
    <xf numFmtId="169" fontId="28" fillId="0" borderId="1" xfId="6" applyNumberFormat="1" applyFont="1" applyFill="1" applyBorder="1"/>
    <xf numFmtId="0" fontId="21" fillId="0" borderId="1" xfId="3" applyFont="1" applyBorder="1"/>
    <xf numFmtId="43" fontId="10" fillId="0" borderId="1" xfId="6" applyNumberFormat="1" applyFont="1" applyFill="1" applyBorder="1" applyAlignment="1">
      <alignment horizontal="center" vertical="center"/>
    </xf>
    <xf numFmtId="0" fontId="21" fillId="0" borderId="1" xfId="3" applyFont="1" applyFill="1" applyBorder="1"/>
    <xf numFmtId="0" fontId="2" fillId="0" borderId="0" xfId="0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right" vertical="center"/>
    </xf>
    <xf numFmtId="0" fontId="16" fillId="0" borderId="0" xfId="3" applyFont="1" applyAlignment="1">
      <alignment horizontal="center" wrapText="1"/>
    </xf>
    <xf numFmtId="0" fontId="19" fillId="0" borderId="0" xfId="3" applyFont="1" applyAlignment="1"/>
    <xf numFmtId="0" fontId="20" fillId="0" borderId="5" xfId="3" applyFont="1" applyBorder="1" applyAlignment="1">
      <alignment horizontal="right"/>
    </xf>
    <xf numFmtId="0" fontId="23" fillId="0" borderId="0" xfId="3" applyFont="1" applyAlignment="1"/>
    <xf numFmtId="0" fontId="23" fillId="0" borderId="0" xfId="3" applyFont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wrapText="1"/>
    </xf>
    <xf numFmtId="0" fontId="17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center" vertical="center" wrapText="1"/>
    </xf>
    <xf numFmtId="2" fontId="21" fillId="0" borderId="0" xfId="3" applyNumberFormat="1" applyFont="1" applyAlignment="1">
      <alignment horizontal="right" wrapText="1"/>
    </xf>
    <xf numFmtId="0" fontId="21" fillId="0" borderId="0" xfId="3" applyFont="1" applyAlignment="1">
      <alignment horizontal="right" wrapText="1"/>
    </xf>
    <xf numFmtId="0" fontId="21" fillId="0" borderId="0" xfId="3" applyFont="1" applyAlignment="1"/>
    <xf numFmtId="0" fontId="17" fillId="0" borderId="0" xfId="3" applyFont="1" applyBorder="1" applyAlignment="1">
      <alignment horizontal="center" vertical="center" wrapText="1"/>
    </xf>
    <xf numFmtId="0" fontId="8" fillId="0" borderId="0" xfId="3" applyAlignment="1">
      <alignment vertical="center"/>
    </xf>
    <xf numFmtId="0" fontId="34" fillId="0" borderId="5" xfId="3" applyFont="1" applyBorder="1" applyAlignment="1">
      <alignment horizontal="right" vertical="top" wrapText="1"/>
    </xf>
    <xf numFmtId="0" fontId="8" fillId="0" borderId="5" xfId="3" applyBorder="1" applyAlignment="1"/>
    <xf numFmtId="0" fontId="24" fillId="0" borderId="1" xfId="3" applyFont="1" applyBorder="1" applyAlignment="1">
      <alignment horizontal="center" vertical="center" wrapText="1"/>
    </xf>
    <xf numFmtId="0" fontId="24" fillId="0" borderId="7" xfId="3" applyNumberFormat="1" applyFont="1" applyBorder="1" applyAlignment="1">
      <alignment horizontal="center" vertical="center" wrapText="1"/>
    </xf>
    <xf numFmtId="0" fontId="8" fillId="0" borderId="8" xfId="3" applyBorder="1" applyAlignment="1">
      <alignment horizontal="center" vertical="center" wrapText="1"/>
    </xf>
    <xf numFmtId="0" fontId="8" fillId="0" borderId="3" xfId="3" applyBorder="1" applyAlignment="1">
      <alignment horizontal="center" vertical="center" wrapText="1"/>
    </xf>
    <xf numFmtId="0" fontId="21" fillId="0" borderId="0" xfId="3" applyFont="1" applyAlignment="1">
      <alignment horizontal="right"/>
    </xf>
    <xf numFmtId="0" fontId="8" fillId="0" borderId="0" xfId="3" applyBorder="1" applyAlignment="1">
      <alignment vertical="center"/>
    </xf>
    <xf numFmtId="0" fontId="8" fillId="0" borderId="0" xfId="3" applyBorder="1" applyAlignment="1"/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8" fillId="0" borderId="0" xfId="3" applyAlignment="1"/>
    <xf numFmtId="0" fontId="4" fillId="0" borderId="10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</cellXfs>
  <cellStyles count="8">
    <cellStyle name="Данные (редактируемые)" xfId="2"/>
    <cellStyle name="Обычный" xfId="0" builtinId="0"/>
    <cellStyle name="Обычный 2" xfId="3"/>
    <cellStyle name="Свойства элементов измерения" xfId="4"/>
    <cellStyle name="Финансовый" xfId="1" builtinId="3"/>
    <cellStyle name="Финансовый 2" xfId="6"/>
    <cellStyle name="Финансовый 3" xfId="7"/>
    <cellStyle name="Элементы осей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>
      <selection activeCell="D4" sqref="D4:D5"/>
    </sheetView>
  </sheetViews>
  <sheetFormatPr defaultRowHeight="15" x14ac:dyDescent="0.25"/>
  <cols>
    <col min="1" max="1" width="24.42578125" style="2" customWidth="1"/>
    <col min="2" max="2" width="51.28515625" style="2" customWidth="1"/>
    <col min="3" max="3" width="22.28515625" style="2" customWidth="1"/>
    <col min="4" max="4" width="14.140625" style="2" customWidth="1"/>
    <col min="5" max="5" width="16.7109375" style="2" customWidth="1"/>
    <col min="6" max="16384" width="9.140625" style="2"/>
  </cols>
  <sheetData>
    <row r="1" spans="1:5" ht="63.75" customHeight="1" x14ac:dyDescent="0.25">
      <c r="A1" s="1"/>
      <c r="B1" s="1"/>
      <c r="C1" s="167" t="s">
        <v>356</v>
      </c>
      <c r="D1" s="167"/>
      <c r="E1" s="167"/>
    </row>
    <row r="2" spans="1:5" ht="15" customHeight="1" x14ac:dyDescent="0.25">
      <c r="A2" s="169" t="s">
        <v>352</v>
      </c>
      <c r="B2" s="169"/>
      <c r="C2" s="169"/>
    </row>
    <row r="3" spans="1:5" x14ac:dyDescent="0.25">
      <c r="A3" s="172" t="s">
        <v>0</v>
      </c>
      <c r="B3" s="172"/>
      <c r="C3" s="172"/>
      <c r="D3" s="172"/>
      <c r="E3" s="172"/>
    </row>
    <row r="4" spans="1:5" x14ac:dyDescent="0.25">
      <c r="A4" s="170" t="s">
        <v>1</v>
      </c>
      <c r="B4" s="170" t="s">
        <v>63</v>
      </c>
      <c r="C4" s="170" t="s">
        <v>310</v>
      </c>
      <c r="D4" s="171" t="s">
        <v>289</v>
      </c>
      <c r="E4" s="168" t="s">
        <v>64</v>
      </c>
    </row>
    <row r="5" spans="1:5" ht="37.5" customHeight="1" x14ac:dyDescent="0.25">
      <c r="A5" s="170"/>
      <c r="B5" s="170"/>
      <c r="C5" s="170"/>
      <c r="D5" s="171"/>
      <c r="E5" s="168"/>
    </row>
    <row r="6" spans="1: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5" x14ac:dyDescent="0.25">
      <c r="A7" s="4" t="s">
        <v>2</v>
      </c>
      <c r="B7" s="4" t="s">
        <v>3</v>
      </c>
      <c r="C7" s="103">
        <f>C8+C20+C26+C28+C15</f>
        <v>22899.1</v>
      </c>
      <c r="D7" s="115">
        <f>D8+D20+D26+D28+D15+D31</f>
        <v>17703.900000000001</v>
      </c>
      <c r="E7" s="104">
        <f>D7/C7*100</f>
        <v>77.312645475149694</v>
      </c>
    </row>
    <row r="8" spans="1:5" x14ac:dyDescent="0.25">
      <c r="A8" s="4" t="s">
        <v>4</v>
      </c>
      <c r="B8" s="4" t="s">
        <v>5</v>
      </c>
      <c r="C8" s="103">
        <f>C9</f>
        <v>8479.9</v>
      </c>
      <c r="D8" s="115">
        <f>D9</f>
        <v>5859</v>
      </c>
      <c r="E8" s="104">
        <f t="shared" ref="E8:E44" si="0">D8/C8*100</f>
        <v>69.092795905612093</v>
      </c>
    </row>
    <row r="9" spans="1:5" x14ac:dyDescent="0.25">
      <c r="A9" s="6" t="s">
        <v>6</v>
      </c>
      <c r="B9" s="7" t="s">
        <v>7</v>
      </c>
      <c r="C9" s="8">
        <f>C10+C11+C12+C13</f>
        <v>8479.9</v>
      </c>
      <c r="D9" s="116">
        <f>D10+D11+D12+D13+D14</f>
        <v>5859</v>
      </c>
      <c r="E9" s="114">
        <f>D9/C9*100</f>
        <v>69.092795905612093</v>
      </c>
    </row>
    <row r="10" spans="1:5" ht="63.75" x14ac:dyDescent="0.25">
      <c r="A10" s="6" t="s">
        <v>8</v>
      </c>
      <c r="B10" s="7" t="s">
        <v>9</v>
      </c>
      <c r="C10" s="8">
        <v>8208.5</v>
      </c>
      <c r="D10" s="114">
        <v>5830.3</v>
      </c>
      <c r="E10" s="114">
        <f t="shared" si="0"/>
        <v>71.027593348358408</v>
      </c>
    </row>
    <row r="11" spans="1:5" ht="102" x14ac:dyDescent="0.25">
      <c r="A11" s="6" t="s">
        <v>10</v>
      </c>
      <c r="B11" s="7" t="s">
        <v>11</v>
      </c>
      <c r="C11" s="8">
        <v>198.8</v>
      </c>
      <c r="D11" s="114">
        <v>0</v>
      </c>
      <c r="E11" s="114">
        <f t="shared" si="0"/>
        <v>0</v>
      </c>
    </row>
    <row r="12" spans="1:5" ht="38.25" x14ac:dyDescent="0.25">
      <c r="A12" s="6" t="s">
        <v>12</v>
      </c>
      <c r="B12" s="7" t="s">
        <v>13</v>
      </c>
      <c r="C12" s="8">
        <v>72.599999999999994</v>
      </c>
      <c r="D12" s="114">
        <v>10.3</v>
      </c>
      <c r="E12" s="114">
        <f t="shared" si="0"/>
        <v>14.187327823691462</v>
      </c>
    </row>
    <row r="13" spans="1:5" ht="51" x14ac:dyDescent="0.25">
      <c r="A13" s="6" t="s">
        <v>290</v>
      </c>
      <c r="B13" s="7" t="s">
        <v>291</v>
      </c>
      <c r="C13" s="8">
        <v>0</v>
      </c>
      <c r="D13" s="114">
        <v>12.5</v>
      </c>
      <c r="E13" s="114">
        <v>0</v>
      </c>
    </row>
    <row r="14" spans="1:5" ht="51" x14ac:dyDescent="0.25">
      <c r="A14" s="6" t="s">
        <v>312</v>
      </c>
      <c r="B14" s="7" t="s">
        <v>311</v>
      </c>
      <c r="C14" s="8">
        <v>0</v>
      </c>
      <c r="D14" s="114">
        <v>5.9</v>
      </c>
      <c r="E14" s="114">
        <v>0</v>
      </c>
    </row>
    <row r="15" spans="1:5" ht="25.5" x14ac:dyDescent="0.25">
      <c r="A15" s="4" t="s">
        <v>14</v>
      </c>
      <c r="B15" s="9" t="s">
        <v>15</v>
      </c>
      <c r="C15" s="103">
        <f>C16+C17+C18+C19</f>
        <v>9144.1999999999989</v>
      </c>
      <c r="D15" s="115">
        <f>D16+D17+D18+D19</f>
        <v>8631.7000000000007</v>
      </c>
      <c r="E15" s="104">
        <f t="shared" si="0"/>
        <v>94.395354432317774</v>
      </c>
    </row>
    <row r="16" spans="1:5" ht="63.75" x14ac:dyDescent="0.25">
      <c r="A16" s="6" t="s">
        <v>16</v>
      </c>
      <c r="B16" s="7" t="s">
        <v>17</v>
      </c>
      <c r="C16" s="8">
        <v>4000.4</v>
      </c>
      <c r="D16" s="114">
        <v>4421.5</v>
      </c>
      <c r="E16" s="114">
        <f t="shared" si="0"/>
        <v>110.52644735526447</v>
      </c>
    </row>
    <row r="17" spans="1:5" ht="76.5" x14ac:dyDescent="0.25">
      <c r="A17" s="6" t="s">
        <v>18</v>
      </c>
      <c r="B17" s="7" t="s">
        <v>19</v>
      </c>
      <c r="C17" s="8">
        <v>24.2</v>
      </c>
      <c r="D17" s="114">
        <v>23.8</v>
      </c>
      <c r="E17" s="114">
        <f t="shared" si="0"/>
        <v>98.347107438016536</v>
      </c>
    </row>
    <row r="18" spans="1:5" ht="63.75" x14ac:dyDescent="0.25">
      <c r="A18" s="6" t="s">
        <v>20</v>
      </c>
      <c r="B18" s="7" t="s">
        <v>21</v>
      </c>
      <c r="C18" s="8">
        <v>5672.8</v>
      </c>
      <c r="D18" s="114">
        <v>4705.2</v>
      </c>
      <c r="E18" s="114">
        <f t="shared" si="0"/>
        <v>82.943167395289791</v>
      </c>
    </row>
    <row r="19" spans="1:5" ht="63.75" x14ac:dyDescent="0.25">
      <c r="A19" s="6" t="s">
        <v>22</v>
      </c>
      <c r="B19" s="10" t="s">
        <v>23</v>
      </c>
      <c r="C19" s="8">
        <v>-553.20000000000005</v>
      </c>
      <c r="D19" s="114">
        <v>-518.79999999999995</v>
      </c>
      <c r="E19" s="114">
        <f t="shared" si="0"/>
        <v>93.78163412870569</v>
      </c>
    </row>
    <row r="20" spans="1:5" x14ac:dyDescent="0.25">
      <c r="A20" s="4" t="s">
        <v>24</v>
      </c>
      <c r="B20" s="4" t="s">
        <v>25</v>
      </c>
      <c r="C20" s="103">
        <f>C21+C24+C25+C22+C23</f>
        <v>2845</v>
      </c>
      <c r="D20" s="115">
        <f>D21+D24+D25+D22+D23</f>
        <v>1524.2</v>
      </c>
      <c r="E20" s="104">
        <f t="shared" si="0"/>
        <v>53.574692442882252</v>
      </c>
    </row>
    <row r="21" spans="1:5" ht="38.25" x14ac:dyDescent="0.25">
      <c r="A21" s="6" t="s">
        <v>26</v>
      </c>
      <c r="B21" s="7" t="s">
        <v>27</v>
      </c>
      <c r="C21" s="8">
        <v>530</v>
      </c>
      <c r="D21" s="114">
        <v>114.5</v>
      </c>
      <c r="E21" s="114">
        <f t="shared" si="0"/>
        <v>21.60377358490566</v>
      </c>
    </row>
    <row r="22" spans="1:5" x14ac:dyDescent="0.25">
      <c r="A22" s="6" t="s">
        <v>28</v>
      </c>
      <c r="B22" s="7" t="s">
        <v>29</v>
      </c>
      <c r="C22" s="8">
        <v>45</v>
      </c>
      <c r="D22" s="114">
        <v>27</v>
      </c>
      <c r="E22" s="114">
        <f t="shared" si="0"/>
        <v>60</v>
      </c>
    </row>
    <row r="23" spans="1:5" x14ac:dyDescent="0.25">
      <c r="A23" s="6" t="s">
        <v>30</v>
      </c>
      <c r="B23" s="7" t="s">
        <v>31</v>
      </c>
      <c r="C23" s="8">
        <v>80</v>
      </c>
      <c r="D23" s="114">
        <v>13.2</v>
      </c>
      <c r="E23" s="114">
        <f t="shared" si="0"/>
        <v>16.499999999999996</v>
      </c>
    </row>
    <row r="24" spans="1:5" ht="25.5" x14ac:dyDescent="0.25">
      <c r="A24" s="6" t="s">
        <v>32</v>
      </c>
      <c r="B24" s="7" t="s">
        <v>33</v>
      </c>
      <c r="C24" s="8">
        <v>2100</v>
      </c>
      <c r="D24" s="114">
        <v>1353.6</v>
      </c>
      <c r="E24" s="114">
        <f t="shared" si="0"/>
        <v>64.457142857142856</v>
      </c>
    </row>
    <row r="25" spans="1:5" ht="25.5" x14ac:dyDescent="0.25">
      <c r="A25" s="6" t="s">
        <v>34</v>
      </c>
      <c r="B25" s="7" t="s">
        <v>35</v>
      </c>
      <c r="C25" s="8">
        <v>90</v>
      </c>
      <c r="D25" s="114">
        <v>15.9</v>
      </c>
      <c r="E25" s="114">
        <f t="shared" si="0"/>
        <v>17.666666666666668</v>
      </c>
    </row>
    <row r="26" spans="1:5" x14ac:dyDescent="0.25">
      <c r="A26" s="4" t="s">
        <v>36</v>
      </c>
      <c r="B26" s="4" t="s">
        <v>37</v>
      </c>
      <c r="C26" s="5">
        <f>C27</f>
        <v>9</v>
      </c>
      <c r="D26" s="117">
        <f>D27</f>
        <v>6.2</v>
      </c>
      <c r="E26" s="114">
        <f t="shared" si="0"/>
        <v>68.888888888888886</v>
      </c>
    </row>
    <row r="27" spans="1:5" ht="63.75" x14ac:dyDescent="0.25">
      <c r="A27" s="6" t="s">
        <v>38</v>
      </c>
      <c r="B27" s="6" t="s">
        <v>39</v>
      </c>
      <c r="C27" s="8">
        <v>9</v>
      </c>
      <c r="D27" s="114">
        <v>6.2</v>
      </c>
      <c r="E27" s="114">
        <f t="shared" si="0"/>
        <v>68.888888888888886</v>
      </c>
    </row>
    <row r="28" spans="1:5" ht="38.25" x14ac:dyDescent="0.25">
      <c r="A28" s="4" t="s">
        <v>40</v>
      </c>
      <c r="B28" s="9" t="s">
        <v>41</v>
      </c>
      <c r="C28" s="103">
        <f>C29+C30</f>
        <v>2421</v>
      </c>
      <c r="D28" s="115">
        <f>D29+D30</f>
        <v>1673.2</v>
      </c>
      <c r="E28" s="104">
        <f t="shared" si="0"/>
        <v>69.111937216026448</v>
      </c>
    </row>
    <row r="29" spans="1:5" ht="63.75" x14ac:dyDescent="0.25">
      <c r="A29" s="6" t="s">
        <v>42</v>
      </c>
      <c r="B29" s="10" t="s">
        <v>43</v>
      </c>
      <c r="C29" s="8">
        <v>408</v>
      </c>
      <c r="D29" s="114">
        <v>216</v>
      </c>
      <c r="E29" s="114">
        <f t="shared" si="0"/>
        <v>52.941176470588239</v>
      </c>
    </row>
    <row r="30" spans="1:5" ht="76.5" x14ac:dyDescent="0.25">
      <c r="A30" s="6" t="s">
        <v>44</v>
      </c>
      <c r="B30" s="11" t="s">
        <v>45</v>
      </c>
      <c r="C30" s="8">
        <v>2013</v>
      </c>
      <c r="D30" s="114">
        <v>1457.2</v>
      </c>
      <c r="E30" s="114">
        <f t="shared" si="0"/>
        <v>72.389468455042234</v>
      </c>
    </row>
    <row r="31" spans="1:5" ht="25.5" x14ac:dyDescent="0.25">
      <c r="A31" s="4" t="s">
        <v>65</v>
      </c>
      <c r="B31" s="15" t="s">
        <v>66</v>
      </c>
      <c r="C31" s="103">
        <f>C32</f>
        <v>0</v>
      </c>
      <c r="D31" s="115">
        <f>D32</f>
        <v>9.6</v>
      </c>
      <c r="E31" s="118">
        <v>0</v>
      </c>
    </row>
    <row r="32" spans="1:5" ht="25.5" x14ac:dyDescent="0.25">
      <c r="A32" s="6" t="s">
        <v>67</v>
      </c>
      <c r="B32" s="11" t="s">
        <v>68</v>
      </c>
      <c r="C32" s="8">
        <v>0</v>
      </c>
      <c r="D32" s="114">
        <v>9.6</v>
      </c>
      <c r="E32" s="114">
        <v>0</v>
      </c>
    </row>
    <row r="33" spans="1:5" x14ac:dyDescent="0.25">
      <c r="A33" s="4" t="s">
        <v>46</v>
      </c>
      <c r="B33" s="4" t="s">
        <v>47</v>
      </c>
      <c r="C33" s="103">
        <f>C34+C36+C38+C42</f>
        <v>111562.4</v>
      </c>
      <c r="D33" s="115">
        <f>D34+D36+D38+D42</f>
        <v>95764.6</v>
      </c>
      <c r="E33" s="104">
        <f t="shared" si="0"/>
        <v>85.839494309910876</v>
      </c>
    </row>
    <row r="34" spans="1:5" ht="25.5" x14ac:dyDescent="0.25">
      <c r="A34" s="4" t="s">
        <v>48</v>
      </c>
      <c r="B34" s="4" t="s">
        <v>49</v>
      </c>
      <c r="C34" s="103">
        <f>C35</f>
        <v>46087.7</v>
      </c>
      <c r="D34" s="115">
        <f>D35</f>
        <v>36870.199999999997</v>
      </c>
      <c r="E34" s="104">
        <f t="shared" si="0"/>
        <v>80.000086791052709</v>
      </c>
    </row>
    <row r="35" spans="1:5" ht="38.25" x14ac:dyDescent="0.25">
      <c r="A35" s="6" t="s">
        <v>50</v>
      </c>
      <c r="B35" s="12" t="s">
        <v>51</v>
      </c>
      <c r="C35" s="8">
        <v>46087.7</v>
      </c>
      <c r="D35" s="114">
        <v>36870.199999999997</v>
      </c>
      <c r="E35" s="114">
        <f>D35/C35*100</f>
        <v>80.000086791052709</v>
      </c>
    </row>
    <row r="36" spans="1:5" ht="38.25" x14ac:dyDescent="0.25">
      <c r="A36" s="4" t="s">
        <v>285</v>
      </c>
      <c r="B36" s="121" t="s">
        <v>286</v>
      </c>
      <c r="C36" s="5">
        <f>C37</f>
        <v>1254.9000000000001</v>
      </c>
      <c r="D36" s="122">
        <f>D37</f>
        <v>1254.9000000000001</v>
      </c>
      <c r="E36" s="122">
        <f t="shared" ref="E36:E37" si="1">D36/C36*100</f>
        <v>100</v>
      </c>
    </row>
    <row r="37" spans="1:5" ht="51" x14ac:dyDescent="0.25">
      <c r="A37" s="6" t="s">
        <v>287</v>
      </c>
      <c r="B37" s="12" t="s">
        <v>288</v>
      </c>
      <c r="C37" s="8">
        <v>1254.9000000000001</v>
      </c>
      <c r="D37" s="114">
        <v>1254.9000000000001</v>
      </c>
      <c r="E37" s="114">
        <f t="shared" si="1"/>
        <v>100</v>
      </c>
    </row>
    <row r="38" spans="1:5" ht="25.5" x14ac:dyDescent="0.25">
      <c r="A38" s="4" t="s">
        <v>52</v>
      </c>
      <c r="B38" s="4" t="s">
        <v>53</v>
      </c>
      <c r="C38" s="103">
        <f>C39+C41+C40</f>
        <v>728.30000000000007</v>
      </c>
      <c r="D38" s="115">
        <f>D39+D41+D40</f>
        <v>518.6</v>
      </c>
      <c r="E38" s="104">
        <f t="shared" si="0"/>
        <v>71.206920225181918</v>
      </c>
    </row>
    <row r="39" spans="1:5" ht="38.25" x14ac:dyDescent="0.25">
      <c r="A39" s="6" t="s">
        <v>273</v>
      </c>
      <c r="B39" s="6" t="s">
        <v>274</v>
      </c>
      <c r="C39" s="8">
        <v>72.599999999999994</v>
      </c>
      <c r="D39" s="116">
        <v>72.599999999999994</v>
      </c>
      <c r="E39" s="104">
        <f t="shared" si="0"/>
        <v>100</v>
      </c>
    </row>
    <row r="40" spans="1:5" ht="51" x14ac:dyDescent="0.25">
      <c r="A40" s="6" t="s">
        <v>54</v>
      </c>
      <c r="B40" s="12" t="s">
        <v>55</v>
      </c>
      <c r="C40" s="8">
        <v>594.70000000000005</v>
      </c>
      <c r="D40" s="114">
        <v>446</v>
      </c>
      <c r="E40" s="114">
        <f t="shared" si="0"/>
        <v>74.995796199764584</v>
      </c>
    </row>
    <row r="41" spans="1:5" ht="38.25" x14ac:dyDescent="0.25">
      <c r="A41" s="6" t="s">
        <v>56</v>
      </c>
      <c r="B41" s="12" t="s">
        <v>57</v>
      </c>
      <c r="C41" s="8">
        <v>61</v>
      </c>
      <c r="D41" s="114">
        <v>0</v>
      </c>
      <c r="E41" s="114">
        <f t="shared" si="0"/>
        <v>0</v>
      </c>
    </row>
    <row r="42" spans="1:5" x14ac:dyDescent="0.25">
      <c r="A42" s="4" t="s">
        <v>58</v>
      </c>
      <c r="B42" s="4" t="s">
        <v>59</v>
      </c>
      <c r="C42" s="103">
        <f>C43</f>
        <v>63491.5</v>
      </c>
      <c r="D42" s="115">
        <f>D43</f>
        <v>57120.9</v>
      </c>
      <c r="E42" s="104">
        <f t="shared" si="0"/>
        <v>89.966215950166557</v>
      </c>
    </row>
    <row r="43" spans="1:5" ht="25.5" x14ac:dyDescent="0.25">
      <c r="A43" s="6" t="s">
        <v>60</v>
      </c>
      <c r="B43" s="13" t="s">
        <v>61</v>
      </c>
      <c r="C43" s="8">
        <v>63491.5</v>
      </c>
      <c r="D43" s="114">
        <v>57120.9</v>
      </c>
      <c r="E43" s="114">
        <f t="shared" si="0"/>
        <v>89.966215950166557</v>
      </c>
    </row>
    <row r="44" spans="1:5" x14ac:dyDescent="0.25">
      <c r="A44" s="14"/>
      <c r="B44" s="4" t="s">
        <v>62</v>
      </c>
      <c r="C44" s="103">
        <f>C7+C33</f>
        <v>134461.5</v>
      </c>
      <c r="D44" s="104">
        <f>D7+D33</f>
        <v>113468.5</v>
      </c>
      <c r="E44" s="104">
        <f t="shared" si="0"/>
        <v>84.387352513544769</v>
      </c>
    </row>
    <row r="46" spans="1:5" x14ac:dyDescent="0.25">
      <c r="C46" s="125">
        <f>C44-'Приложение 4 '!J235</f>
        <v>-520.30000000001746</v>
      </c>
      <c r="D46" s="126">
        <f>D44-'Приложение 4 '!K235</f>
        <v>3608.5999999999913</v>
      </c>
    </row>
  </sheetData>
  <mergeCells count="8">
    <mergeCell ref="C1:E1"/>
    <mergeCell ref="E4:E5"/>
    <mergeCell ref="A2:C2"/>
    <mergeCell ref="A4:A5"/>
    <mergeCell ref="B4:B5"/>
    <mergeCell ref="C4:C5"/>
    <mergeCell ref="D4:D5"/>
    <mergeCell ref="A3:E3"/>
  </mergeCells>
  <pageMargins left="0.7" right="0.7" top="0.75" bottom="0.75" header="0.3" footer="0.3"/>
  <pageSetup paperSize="9" scale="67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8"/>
    </sheetView>
  </sheetViews>
  <sheetFormatPr defaultRowHeight="12.75" x14ac:dyDescent="0.2"/>
  <cols>
    <col min="1" max="1" width="22.42578125" style="16" customWidth="1"/>
    <col min="2" max="2" width="29.7109375" style="16" customWidth="1"/>
    <col min="3" max="3" width="12.5703125" style="16" customWidth="1"/>
    <col min="4" max="4" width="13.140625" style="16" customWidth="1"/>
    <col min="5" max="5" width="17.5703125" style="16" customWidth="1"/>
    <col min="6" max="256" width="9.140625" style="16"/>
    <col min="257" max="257" width="22.42578125" style="16" customWidth="1"/>
    <col min="258" max="258" width="29.7109375" style="16" customWidth="1"/>
    <col min="259" max="259" width="12.5703125" style="16" customWidth="1"/>
    <col min="260" max="260" width="13.140625" style="16" customWidth="1"/>
    <col min="261" max="261" width="17.5703125" style="16" customWidth="1"/>
    <col min="262" max="512" width="9.140625" style="16"/>
    <col min="513" max="513" width="22.42578125" style="16" customWidth="1"/>
    <col min="514" max="514" width="29.7109375" style="16" customWidth="1"/>
    <col min="515" max="515" width="12.5703125" style="16" customWidth="1"/>
    <col min="516" max="516" width="13.140625" style="16" customWidth="1"/>
    <col min="517" max="517" width="17.5703125" style="16" customWidth="1"/>
    <col min="518" max="768" width="9.140625" style="16"/>
    <col min="769" max="769" width="22.42578125" style="16" customWidth="1"/>
    <col min="770" max="770" width="29.7109375" style="16" customWidth="1"/>
    <col min="771" max="771" width="12.5703125" style="16" customWidth="1"/>
    <col min="772" max="772" width="13.140625" style="16" customWidth="1"/>
    <col min="773" max="773" width="17.5703125" style="16" customWidth="1"/>
    <col min="774" max="1024" width="9.140625" style="16"/>
    <col min="1025" max="1025" width="22.42578125" style="16" customWidth="1"/>
    <col min="1026" max="1026" width="29.7109375" style="16" customWidth="1"/>
    <col min="1027" max="1027" width="12.5703125" style="16" customWidth="1"/>
    <col min="1028" max="1028" width="13.140625" style="16" customWidth="1"/>
    <col min="1029" max="1029" width="17.5703125" style="16" customWidth="1"/>
    <col min="1030" max="1280" width="9.140625" style="16"/>
    <col min="1281" max="1281" width="22.42578125" style="16" customWidth="1"/>
    <col min="1282" max="1282" width="29.7109375" style="16" customWidth="1"/>
    <col min="1283" max="1283" width="12.5703125" style="16" customWidth="1"/>
    <col min="1284" max="1284" width="13.140625" style="16" customWidth="1"/>
    <col min="1285" max="1285" width="17.5703125" style="16" customWidth="1"/>
    <col min="1286" max="1536" width="9.140625" style="16"/>
    <col min="1537" max="1537" width="22.42578125" style="16" customWidth="1"/>
    <col min="1538" max="1538" width="29.7109375" style="16" customWidth="1"/>
    <col min="1539" max="1539" width="12.5703125" style="16" customWidth="1"/>
    <col min="1540" max="1540" width="13.140625" style="16" customWidth="1"/>
    <col min="1541" max="1541" width="17.5703125" style="16" customWidth="1"/>
    <col min="1542" max="1792" width="9.140625" style="16"/>
    <col min="1793" max="1793" width="22.42578125" style="16" customWidth="1"/>
    <col min="1794" max="1794" width="29.7109375" style="16" customWidth="1"/>
    <col min="1795" max="1795" width="12.5703125" style="16" customWidth="1"/>
    <col min="1796" max="1796" width="13.140625" style="16" customWidth="1"/>
    <col min="1797" max="1797" width="17.5703125" style="16" customWidth="1"/>
    <col min="1798" max="2048" width="9.140625" style="16"/>
    <col min="2049" max="2049" width="22.42578125" style="16" customWidth="1"/>
    <col min="2050" max="2050" width="29.7109375" style="16" customWidth="1"/>
    <col min="2051" max="2051" width="12.5703125" style="16" customWidth="1"/>
    <col min="2052" max="2052" width="13.140625" style="16" customWidth="1"/>
    <col min="2053" max="2053" width="17.5703125" style="16" customWidth="1"/>
    <col min="2054" max="2304" width="9.140625" style="16"/>
    <col min="2305" max="2305" width="22.42578125" style="16" customWidth="1"/>
    <col min="2306" max="2306" width="29.7109375" style="16" customWidth="1"/>
    <col min="2307" max="2307" width="12.5703125" style="16" customWidth="1"/>
    <col min="2308" max="2308" width="13.140625" style="16" customWidth="1"/>
    <col min="2309" max="2309" width="17.5703125" style="16" customWidth="1"/>
    <col min="2310" max="2560" width="9.140625" style="16"/>
    <col min="2561" max="2561" width="22.42578125" style="16" customWidth="1"/>
    <col min="2562" max="2562" width="29.7109375" style="16" customWidth="1"/>
    <col min="2563" max="2563" width="12.5703125" style="16" customWidth="1"/>
    <col min="2564" max="2564" width="13.140625" style="16" customWidth="1"/>
    <col min="2565" max="2565" width="17.5703125" style="16" customWidth="1"/>
    <col min="2566" max="2816" width="9.140625" style="16"/>
    <col min="2817" max="2817" width="22.42578125" style="16" customWidth="1"/>
    <col min="2818" max="2818" width="29.7109375" style="16" customWidth="1"/>
    <col min="2819" max="2819" width="12.5703125" style="16" customWidth="1"/>
    <col min="2820" max="2820" width="13.140625" style="16" customWidth="1"/>
    <col min="2821" max="2821" width="17.5703125" style="16" customWidth="1"/>
    <col min="2822" max="3072" width="9.140625" style="16"/>
    <col min="3073" max="3073" width="22.42578125" style="16" customWidth="1"/>
    <col min="3074" max="3074" width="29.7109375" style="16" customWidth="1"/>
    <col min="3075" max="3075" width="12.5703125" style="16" customWidth="1"/>
    <col min="3076" max="3076" width="13.140625" style="16" customWidth="1"/>
    <col min="3077" max="3077" width="17.5703125" style="16" customWidth="1"/>
    <col min="3078" max="3328" width="9.140625" style="16"/>
    <col min="3329" max="3329" width="22.42578125" style="16" customWidth="1"/>
    <col min="3330" max="3330" width="29.7109375" style="16" customWidth="1"/>
    <col min="3331" max="3331" width="12.5703125" style="16" customWidth="1"/>
    <col min="3332" max="3332" width="13.140625" style="16" customWidth="1"/>
    <col min="3333" max="3333" width="17.5703125" style="16" customWidth="1"/>
    <col min="3334" max="3584" width="9.140625" style="16"/>
    <col min="3585" max="3585" width="22.42578125" style="16" customWidth="1"/>
    <col min="3586" max="3586" width="29.7109375" style="16" customWidth="1"/>
    <col min="3587" max="3587" width="12.5703125" style="16" customWidth="1"/>
    <col min="3588" max="3588" width="13.140625" style="16" customWidth="1"/>
    <col min="3589" max="3589" width="17.5703125" style="16" customWidth="1"/>
    <col min="3590" max="3840" width="9.140625" style="16"/>
    <col min="3841" max="3841" width="22.42578125" style="16" customWidth="1"/>
    <col min="3842" max="3842" width="29.7109375" style="16" customWidth="1"/>
    <col min="3843" max="3843" width="12.5703125" style="16" customWidth="1"/>
    <col min="3844" max="3844" width="13.140625" style="16" customWidth="1"/>
    <col min="3845" max="3845" width="17.5703125" style="16" customWidth="1"/>
    <col min="3846" max="4096" width="9.140625" style="16"/>
    <col min="4097" max="4097" width="22.42578125" style="16" customWidth="1"/>
    <col min="4098" max="4098" width="29.7109375" style="16" customWidth="1"/>
    <col min="4099" max="4099" width="12.5703125" style="16" customWidth="1"/>
    <col min="4100" max="4100" width="13.140625" style="16" customWidth="1"/>
    <col min="4101" max="4101" width="17.5703125" style="16" customWidth="1"/>
    <col min="4102" max="4352" width="9.140625" style="16"/>
    <col min="4353" max="4353" width="22.42578125" style="16" customWidth="1"/>
    <col min="4354" max="4354" width="29.7109375" style="16" customWidth="1"/>
    <col min="4355" max="4355" width="12.5703125" style="16" customWidth="1"/>
    <col min="4356" max="4356" width="13.140625" style="16" customWidth="1"/>
    <col min="4357" max="4357" width="17.5703125" style="16" customWidth="1"/>
    <col min="4358" max="4608" width="9.140625" style="16"/>
    <col min="4609" max="4609" width="22.42578125" style="16" customWidth="1"/>
    <col min="4610" max="4610" width="29.7109375" style="16" customWidth="1"/>
    <col min="4611" max="4611" width="12.5703125" style="16" customWidth="1"/>
    <col min="4612" max="4612" width="13.140625" style="16" customWidth="1"/>
    <col min="4613" max="4613" width="17.5703125" style="16" customWidth="1"/>
    <col min="4614" max="4864" width="9.140625" style="16"/>
    <col min="4865" max="4865" width="22.42578125" style="16" customWidth="1"/>
    <col min="4866" max="4866" width="29.7109375" style="16" customWidth="1"/>
    <col min="4867" max="4867" width="12.5703125" style="16" customWidth="1"/>
    <col min="4868" max="4868" width="13.140625" style="16" customWidth="1"/>
    <col min="4869" max="4869" width="17.5703125" style="16" customWidth="1"/>
    <col min="4870" max="5120" width="9.140625" style="16"/>
    <col min="5121" max="5121" width="22.42578125" style="16" customWidth="1"/>
    <col min="5122" max="5122" width="29.7109375" style="16" customWidth="1"/>
    <col min="5123" max="5123" width="12.5703125" style="16" customWidth="1"/>
    <col min="5124" max="5124" width="13.140625" style="16" customWidth="1"/>
    <col min="5125" max="5125" width="17.5703125" style="16" customWidth="1"/>
    <col min="5126" max="5376" width="9.140625" style="16"/>
    <col min="5377" max="5377" width="22.42578125" style="16" customWidth="1"/>
    <col min="5378" max="5378" width="29.7109375" style="16" customWidth="1"/>
    <col min="5379" max="5379" width="12.5703125" style="16" customWidth="1"/>
    <col min="5380" max="5380" width="13.140625" style="16" customWidth="1"/>
    <col min="5381" max="5381" width="17.5703125" style="16" customWidth="1"/>
    <col min="5382" max="5632" width="9.140625" style="16"/>
    <col min="5633" max="5633" width="22.42578125" style="16" customWidth="1"/>
    <col min="5634" max="5634" width="29.7109375" style="16" customWidth="1"/>
    <col min="5635" max="5635" width="12.5703125" style="16" customWidth="1"/>
    <col min="5636" max="5636" width="13.140625" style="16" customWidth="1"/>
    <col min="5637" max="5637" width="17.5703125" style="16" customWidth="1"/>
    <col min="5638" max="5888" width="9.140625" style="16"/>
    <col min="5889" max="5889" width="22.42578125" style="16" customWidth="1"/>
    <col min="5890" max="5890" width="29.7109375" style="16" customWidth="1"/>
    <col min="5891" max="5891" width="12.5703125" style="16" customWidth="1"/>
    <col min="5892" max="5892" width="13.140625" style="16" customWidth="1"/>
    <col min="5893" max="5893" width="17.5703125" style="16" customWidth="1"/>
    <col min="5894" max="6144" width="9.140625" style="16"/>
    <col min="6145" max="6145" width="22.42578125" style="16" customWidth="1"/>
    <col min="6146" max="6146" width="29.7109375" style="16" customWidth="1"/>
    <col min="6147" max="6147" width="12.5703125" style="16" customWidth="1"/>
    <col min="6148" max="6148" width="13.140625" style="16" customWidth="1"/>
    <col min="6149" max="6149" width="17.5703125" style="16" customWidth="1"/>
    <col min="6150" max="6400" width="9.140625" style="16"/>
    <col min="6401" max="6401" width="22.42578125" style="16" customWidth="1"/>
    <col min="6402" max="6402" width="29.7109375" style="16" customWidth="1"/>
    <col min="6403" max="6403" width="12.5703125" style="16" customWidth="1"/>
    <col min="6404" max="6404" width="13.140625" style="16" customWidth="1"/>
    <col min="6405" max="6405" width="17.5703125" style="16" customWidth="1"/>
    <col min="6406" max="6656" width="9.140625" style="16"/>
    <col min="6657" max="6657" width="22.42578125" style="16" customWidth="1"/>
    <col min="6658" max="6658" width="29.7109375" style="16" customWidth="1"/>
    <col min="6659" max="6659" width="12.5703125" style="16" customWidth="1"/>
    <col min="6660" max="6660" width="13.140625" style="16" customWidth="1"/>
    <col min="6661" max="6661" width="17.5703125" style="16" customWidth="1"/>
    <col min="6662" max="6912" width="9.140625" style="16"/>
    <col min="6913" max="6913" width="22.42578125" style="16" customWidth="1"/>
    <col min="6914" max="6914" width="29.7109375" style="16" customWidth="1"/>
    <col min="6915" max="6915" width="12.5703125" style="16" customWidth="1"/>
    <col min="6916" max="6916" width="13.140625" style="16" customWidth="1"/>
    <col min="6917" max="6917" width="17.5703125" style="16" customWidth="1"/>
    <col min="6918" max="7168" width="9.140625" style="16"/>
    <col min="7169" max="7169" width="22.42578125" style="16" customWidth="1"/>
    <col min="7170" max="7170" width="29.7109375" style="16" customWidth="1"/>
    <col min="7171" max="7171" width="12.5703125" style="16" customWidth="1"/>
    <col min="7172" max="7172" width="13.140625" style="16" customWidth="1"/>
    <col min="7173" max="7173" width="17.5703125" style="16" customWidth="1"/>
    <col min="7174" max="7424" width="9.140625" style="16"/>
    <col min="7425" max="7425" width="22.42578125" style="16" customWidth="1"/>
    <col min="7426" max="7426" width="29.7109375" style="16" customWidth="1"/>
    <col min="7427" max="7427" width="12.5703125" style="16" customWidth="1"/>
    <col min="7428" max="7428" width="13.140625" style="16" customWidth="1"/>
    <col min="7429" max="7429" width="17.5703125" style="16" customWidth="1"/>
    <col min="7430" max="7680" width="9.140625" style="16"/>
    <col min="7681" max="7681" width="22.42578125" style="16" customWidth="1"/>
    <col min="7682" max="7682" width="29.7109375" style="16" customWidth="1"/>
    <col min="7683" max="7683" width="12.5703125" style="16" customWidth="1"/>
    <col min="7684" max="7684" width="13.140625" style="16" customWidth="1"/>
    <col min="7685" max="7685" width="17.5703125" style="16" customWidth="1"/>
    <col min="7686" max="7936" width="9.140625" style="16"/>
    <col min="7937" max="7937" width="22.42578125" style="16" customWidth="1"/>
    <col min="7938" max="7938" width="29.7109375" style="16" customWidth="1"/>
    <col min="7939" max="7939" width="12.5703125" style="16" customWidth="1"/>
    <col min="7940" max="7940" width="13.140625" style="16" customWidth="1"/>
    <col min="7941" max="7941" width="17.5703125" style="16" customWidth="1"/>
    <col min="7942" max="8192" width="9.140625" style="16"/>
    <col min="8193" max="8193" width="22.42578125" style="16" customWidth="1"/>
    <col min="8194" max="8194" width="29.7109375" style="16" customWidth="1"/>
    <col min="8195" max="8195" width="12.5703125" style="16" customWidth="1"/>
    <col min="8196" max="8196" width="13.140625" style="16" customWidth="1"/>
    <col min="8197" max="8197" width="17.5703125" style="16" customWidth="1"/>
    <col min="8198" max="8448" width="9.140625" style="16"/>
    <col min="8449" max="8449" width="22.42578125" style="16" customWidth="1"/>
    <col min="8450" max="8450" width="29.7109375" style="16" customWidth="1"/>
    <col min="8451" max="8451" width="12.5703125" style="16" customWidth="1"/>
    <col min="8452" max="8452" width="13.140625" style="16" customWidth="1"/>
    <col min="8453" max="8453" width="17.5703125" style="16" customWidth="1"/>
    <col min="8454" max="8704" width="9.140625" style="16"/>
    <col min="8705" max="8705" width="22.42578125" style="16" customWidth="1"/>
    <col min="8706" max="8706" width="29.7109375" style="16" customWidth="1"/>
    <col min="8707" max="8707" width="12.5703125" style="16" customWidth="1"/>
    <col min="8708" max="8708" width="13.140625" style="16" customWidth="1"/>
    <col min="8709" max="8709" width="17.5703125" style="16" customWidth="1"/>
    <col min="8710" max="8960" width="9.140625" style="16"/>
    <col min="8961" max="8961" width="22.42578125" style="16" customWidth="1"/>
    <col min="8962" max="8962" width="29.7109375" style="16" customWidth="1"/>
    <col min="8963" max="8963" width="12.5703125" style="16" customWidth="1"/>
    <col min="8964" max="8964" width="13.140625" style="16" customWidth="1"/>
    <col min="8965" max="8965" width="17.5703125" style="16" customWidth="1"/>
    <col min="8966" max="9216" width="9.140625" style="16"/>
    <col min="9217" max="9217" width="22.42578125" style="16" customWidth="1"/>
    <col min="9218" max="9218" width="29.7109375" style="16" customWidth="1"/>
    <col min="9219" max="9219" width="12.5703125" style="16" customWidth="1"/>
    <col min="9220" max="9220" width="13.140625" style="16" customWidth="1"/>
    <col min="9221" max="9221" width="17.5703125" style="16" customWidth="1"/>
    <col min="9222" max="9472" width="9.140625" style="16"/>
    <col min="9473" max="9473" width="22.42578125" style="16" customWidth="1"/>
    <col min="9474" max="9474" width="29.7109375" style="16" customWidth="1"/>
    <col min="9475" max="9475" width="12.5703125" style="16" customWidth="1"/>
    <col min="9476" max="9476" width="13.140625" style="16" customWidth="1"/>
    <col min="9477" max="9477" width="17.5703125" style="16" customWidth="1"/>
    <col min="9478" max="9728" width="9.140625" style="16"/>
    <col min="9729" max="9729" width="22.42578125" style="16" customWidth="1"/>
    <col min="9730" max="9730" width="29.7109375" style="16" customWidth="1"/>
    <col min="9731" max="9731" width="12.5703125" style="16" customWidth="1"/>
    <col min="9732" max="9732" width="13.140625" style="16" customWidth="1"/>
    <col min="9733" max="9733" width="17.5703125" style="16" customWidth="1"/>
    <col min="9734" max="9984" width="9.140625" style="16"/>
    <col min="9985" max="9985" width="22.42578125" style="16" customWidth="1"/>
    <col min="9986" max="9986" width="29.7109375" style="16" customWidth="1"/>
    <col min="9987" max="9987" width="12.5703125" style="16" customWidth="1"/>
    <col min="9988" max="9988" width="13.140625" style="16" customWidth="1"/>
    <col min="9989" max="9989" width="17.5703125" style="16" customWidth="1"/>
    <col min="9990" max="10240" width="9.140625" style="16"/>
    <col min="10241" max="10241" width="22.42578125" style="16" customWidth="1"/>
    <col min="10242" max="10242" width="29.7109375" style="16" customWidth="1"/>
    <col min="10243" max="10243" width="12.5703125" style="16" customWidth="1"/>
    <col min="10244" max="10244" width="13.140625" style="16" customWidth="1"/>
    <col min="10245" max="10245" width="17.5703125" style="16" customWidth="1"/>
    <col min="10246" max="10496" width="9.140625" style="16"/>
    <col min="10497" max="10497" width="22.42578125" style="16" customWidth="1"/>
    <col min="10498" max="10498" width="29.7109375" style="16" customWidth="1"/>
    <col min="10499" max="10499" width="12.5703125" style="16" customWidth="1"/>
    <col min="10500" max="10500" width="13.140625" style="16" customWidth="1"/>
    <col min="10501" max="10501" width="17.5703125" style="16" customWidth="1"/>
    <col min="10502" max="10752" width="9.140625" style="16"/>
    <col min="10753" max="10753" width="22.42578125" style="16" customWidth="1"/>
    <col min="10754" max="10754" width="29.7109375" style="16" customWidth="1"/>
    <col min="10755" max="10755" width="12.5703125" style="16" customWidth="1"/>
    <col min="10756" max="10756" width="13.140625" style="16" customWidth="1"/>
    <col min="10757" max="10757" width="17.5703125" style="16" customWidth="1"/>
    <col min="10758" max="11008" width="9.140625" style="16"/>
    <col min="11009" max="11009" width="22.42578125" style="16" customWidth="1"/>
    <col min="11010" max="11010" width="29.7109375" style="16" customWidth="1"/>
    <col min="11011" max="11011" width="12.5703125" style="16" customWidth="1"/>
    <col min="11012" max="11012" width="13.140625" style="16" customWidth="1"/>
    <col min="11013" max="11013" width="17.5703125" style="16" customWidth="1"/>
    <col min="11014" max="11264" width="9.140625" style="16"/>
    <col min="11265" max="11265" width="22.42578125" style="16" customWidth="1"/>
    <col min="11266" max="11266" width="29.7109375" style="16" customWidth="1"/>
    <col min="11267" max="11267" width="12.5703125" style="16" customWidth="1"/>
    <col min="11268" max="11268" width="13.140625" style="16" customWidth="1"/>
    <col min="11269" max="11269" width="17.5703125" style="16" customWidth="1"/>
    <col min="11270" max="11520" width="9.140625" style="16"/>
    <col min="11521" max="11521" width="22.42578125" style="16" customWidth="1"/>
    <col min="11522" max="11522" width="29.7109375" style="16" customWidth="1"/>
    <col min="11523" max="11523" width="12.5703125" style="16" customWidth="1"/>
    <col min="11524" max="11524" width="13.140625" style="16" customWidth="1"/>
    <col min="11525" max="11525" width="17.5703125" style="16" customWidth="1"/>
    <col min="11526" max="11776" width="9.140625" style="16"/>
    <col min="11777" max="11777" width="22.42578125" style="16" customWidth="1"/>
    <col min="11778" max="11778" width="29.7109375" style="16" customWidth="1"/>
    <col min="11779" max="11779" width="12.5703125" style="16" customWidth="1"/>
    <col min="11780" max="11780" width="13.140625" style="16" customWidth="1"/>
    <col min="11781" max="11781" width="17.5703125" style="16" customWidth="1"/>
    <col min="11782" max="12032" width="9.140625" style="16"/>
    <col min="12033" max="12033" width="22.42578125" style="16" customWidth="1"/>
    <col min="12034" max="12034" width="29.7109375" style="16" customWidth="1"/>
    <col min="12035" max="12035" width="12.5703125" style="16" customWidth="1"/>
    <col min="12036" max="12036" width="13.140625" style="16" customWidth="1"/>
    <col min="12037" max="12037" width="17.5703125" style="16" customWidth="1"/>
    <col min="12038" max="12288" width="9.140625" style="16"/>
    <col min="12289" max="12289" width="22.42578125" style="16" customWidth="1"/>
    <col min="12290" max="12290" width="29.7109375" style="16" customWidth="1"/>
    <col min="12291" max="12291" width="12.5703125" style="16" customWidth="1"/>
    <col min="12292" max="12292" width="13.140625" style="16" customWidth="1"/>
    <col min="12293" max="12293" width="17.5703125" style="16" customWidth="1"/>
    <col min="12294" max="12544" width="9.140625" style="16"/>
    <col min="12545" max="12545" width="22.42578125" style="16" customWidth="1"/>
    <col min="12546" max="12546" width="29.7109375" style="16" customWidth="1"/>
    <col min="12547" max="12547" width="12.5703125" style="16" customWidth="1"/>
    <col min="12548" max="12548" width="13.140625" style="16" customWidth="1"/>
    <col min="12549" max="12549" width="17.5703125" style="16" customWidth="1"/>
    <col min="12550" max="12800" width="9.140625" style="16"/>
    <col min="12801" max="12801" width="22.42578125" style="16" customWidth="1"/>
    <col min="12802" max="12802" width="29.7109375" style="16" customWidth="1"/>
    <col min="12803" max="12803" width="12.5703125" style="16" customWidth="1"/>
    <col min="12804" max="12804" width="13.140625" style="16" customWidth="1"/>
    <col min="12805" max="12805" width="17.5703125" style="16" customWidth="1"/>
    <col min="12806" max="13056" width="9.140625" style="16"/>
    <col min="13057" max="13057" width="22.42578125" style="16" customWidth="1"/>
    <col min="13058" max="13058" width="29.7109375" style="16" customWidth="1"/>
    <col min="13059" max="13059" width="12.5703125" style="16" customWidth="1"/>
    <col min="13060" max="13060" width="13.140625" style="16" customWidth="1"/>
    <col min="13061" max="13061" width="17.5703125" style="16" customWidth="1"/>
    <col min="13062" max="13312" width="9.140625" style="16"/>
    <col min="13313" max="13313" width="22.42578125" style="16" customWidth="1"/>
    <col min="13314" max="13314" width="29.7109375" style="16" customWidth="1"/>
    <col min="13315" max="13315" width="12.5703125" style="16" customWidth="1"/>
    <col min="13316" max="13316" width="13.140625" style="16" customWidth="1"/>
    <col min="13317" max="13317" width="17.5703125" style="16" customWidth="1"/>
    <col min="13318" max="13568" width="9.140625" style="16"/>
    <col min="13569" max="13569" width="22.42578125" style="16" customWidth="1"/>
    <col min="13570" max="13570" width="29.7109375" style="16" customWidth="1"/>
    <col min="13571" max="13571" width="12.5703125" style="16" customWidth="1"/>
    <col min="13572" max="13572" width="13.140625" style="16" customWidth="1"/>
    <col min="13573" max="13573" width="17.5703125" style="16" customWidth="1"/>
    <col min="13574" max="13824" width="9.140625" style="16"/>
    <col min="13825" max="13825" width="22.42578125" style="16" customWidth="1"/>
    <col min="13826" max="13826" width="29.7109375" style="16" customWidth="1"/>
    <col min="13827" max="13827" width="12.5703125" style="16" customWidth="1"/>
    <col min="13828" max="13828" width="13.140625" style="16" customWidth="1"/>
    <col min="13829" max="13829" width="17.5703125" style="16" customWidth="1"/>
    <col min="13830" max="14080" width="9.140625" style="16"/>
    <col min="14081" max="14081" width="22.42578125" style="16" customWidth="1"/>
    <col min="14082" max="14082" width="29.7109375" style="16" customWidth="1"/>
    <col min="14083" max="14083" width="12.5703125" style="16" customWidth="1"/>
    <col min="14084" max="14084" width="13.140625" style="16" customWidth="1"/>
    <col min="14085" max="14085" width="17.5703125" style="16" customWidth="1"/>
    <col min="14086" max="14336" width="9.140625" style="16"/>
    <col min="14337" max="14337" width="22.42578125" style="16" customWidth="1"/>
    <col min="14338" max="14338" width="29.7109375" style="16" customWidth="1"/>
    <col min="14339" max="14339" width="12.5703125" style="16" customWidth="1"/>
    <col min="14340" max="14340" width="13.140625" style="16" customWidth="1"/>
    <col min="14341" max="14341" width="17.5703125" style="16" customWidth="1"/>
    <col min="14342" max="14592" width="9.140625" style="16"/>
    <col min="14593" max="14593" width="22.42578125" style="16" customWidth="1"/>
    <col min="14594" max="14594" width="29.7109375" style="16" customWidth="1"/>
    <col min="14595" max="14595" width="12.5703125" style="16" customWidth="1"/>
    <col min="14596" max="14596" width="13.140625" style="16" customWidth="1"/>
    <col min="14597" max="14597" width="17.5703125" style="16" customWidth="1"/>
    <col min="14598" max="14848" width="9.140625" style="16"/>
    <col min="14849" max="14849" width="22.42578125" style="16" customWidth="1"/>
    <col min="14850" max="14850" width="29.7109375" style="16" customWidth="1"/>
    <col min="14851" max="14851" width="12.5703125" style="16" customWidth="1"/>
    <col min="14852" max="14852" width="13.140625" style="16" customWidth="1"/>
    <col min="14853" max="14853" width="17.5703125" style="16" customWidth="1"/>
    <col min="14854" max="15104" width="9.140625" style="16"/>
    <col min="15105" max="15105" width="22.42578125" style="16" customWidth="1"/>
    <col min="15106" max="15106" width="29.7109375" style="16" customWidth="1"/>
    <col min="15107" max="15107" width="12.5703125" style="16" customWidth="1"/>
    <col min="15108" max="15108" width="13.140625" style="16" customWidth="1"/>
    <col min="15109" max="15109" width="17.5703125" style="16" customWidth="1"/>
    <col min="15110" max="15360" width="9.140625" style="16"/>
    <col min="15361" max="15361" width="22.42578125" style="16" customWidth="1"/>
    <col min="15362" max="15362" width="29.7109375" style="16" customWidth="1"/>
    <col min="15363" max="15363" width="12.5703125" style="16" customWidth="1"/>
    <col min="15364" max="15364" width="13.140625" style="16" customWidth="1"/>
    <col min="15365" max="15365" width="17.5703125" style="16" customWidth="1"/>
    <col min="15366" max="15616" width="9.140625" style="16"/>
    <col min="15617" max="15617" width="22.42578125" style="16" customWidth="1"/>
    <col min="15618" max="15618" width="29.7109375" style="16" customWidth="1"/>
    <col min="15619" max="15619" width="12.5703125" style="16" customWidth="1"/>
    <col min="15620" max="15620" width="13.140625" style="16" customWidth="1"/>
    <col min="15621" max="15621" width="17.5703125" style="16" customWidth="1"/>
    <col min="15622" max="15872" width="9.140625" style="16"/>
    <col min="15873" max="15873" width="22.42578125" style="16" customWidth="1"/>
    <col min="15874" max="15874" width="29.7109375" style="16" customWidth="1"/>
    <col min="15875" max="15875" width="12.5703125" style="16" customWidth="1"/>
    <col min="15876" max="15876" width="13.140625" style="16" customWidth="1"/>
    <col min="15877" max="15877" width="17.5703125" style="16" customWidth="1"/>
    <col min="15878" max="16128" width="9.140625" style="16"/>
    <col min="16129" max="16129" width="22.42578125" style="16" customWidth="1"/>
    <col min="16130" max="16130" width="29.7109375" style="16" customWidth="1"/>
    <col min="16131" max="16131" width="12.5703125" style="16" customWidth="1"/>
    <col min="16132" max="16132" width="13.140625" style="16" customWidth="1"/>
    <col min="16133" max="16133" width="17.5703125" style="16" customWidth="1"/>
    <col min="16134" max="16384" width="9.140625" style="16"/>
  </cols>
  <sheetData>
    <row r="1" spans="1:5" ht="81.75" customHeight="1" x14ac:dyDescent="0.2">
      <c r="C1" s="17"/>
      <c r="D1" s="18"/>
      <c r="E1" s="17" t="s">
        <v>357</v>
      </c>
    </row>
    <row r="2" spans="1:5" ht="48" customHeight="1" x14ac:dyDescent="0.25">
      <c r="A2" s="173" t="s">
        <v>353</v>
      </c>
      <c r="B2" s="174"/>
      <c r="C2" s="174"/>
      <c r="D2" s="174"/>
      <c r="E2" s="174"/>
    </row>
    <row r="3" spans="1:5" ht="15" customHeight="1" x14ac:dyDescent="0.2">
      <c r="A3" s="175" t="s">
        <v>0</v>
      </c>
      <c r="B3" s="175"/>
      <c r="C3" s="175"/>
      <c r="D3" s="175"/>
      <c r="E3" s="175"/>
    </row>
    <row r="4" spans="1:5" ht="69" customHeight="1" x14ac:dyDescent="0.2">
      <c r="A4" s="19" t="s">
        <v>69</v>
      </c>
      <c r="B4" s="20" t="s">
        <v>70</v>
      </c>
      <c r="C4" s="19" t="s">
        <v>314</v>
      </c>
      <c r="D4" s="19" t="s">
        <v>313</v>
      </c>
      <c r="E4" s="19" t="s">
        <v>64</v>
      </c>
    </row>
    <row r="5" spans="1:5" ht="25.5" x14ac:dyDescent="0.2">
      <c r="A5" s="21" t="s">
        <v>71</v>
      </c>
      <c r="B5" s="22" t="s">
        <v>72</v>
      </c>
      <c r="C5" s="23">
        <v>520.29999999999995</v>
      </c>
      <c r="D5" s="23">
        <f>D6-D7</f>
        <v>3608.5999999999995</v>
      </c>
      <c r="E5" s="23">
        <f>D5/C5*100</f>
        <v>693.56140688064579</v>
      </c>
    </row>
    <row r="6" spans="1:5" ht="38.25" x14ac:dyDescent="0.2">
      <c r="A6" s="21" t="s">
        <v>73</v>
      </c>
      <c r="B6" s="21" t="s">
        <v>74</v>
      </c>
      <c r="C6" s="23">
        <v>0</v>
      </c>
      <c r="D6" s="24">
        <v>4128.8999999999996</v>
      </c>
      <c r="E6" s="23" t="s">
        <v>75</v>
      </c>
    </row>
    <row r="7" spans="1:5" ht="38.25" x14ac:dyDescent="0.2">
      <c r="A7" s="21" t="s">
        <v>76</v>
      </c>
      <c r="B7" s="21" t="s">
        <v>77</v>
      </c>
      <c r="C7" s="23">
        <v>520.29999999999995</v>
      </c>
      <c r="D7" s="24">
        <v>520.29999999999995</v>
      </c>
      <c r="E7" s="23">
        <f>D7/C7*100</f>
        <v>100</v>
      </c>
    </row>
    <row r="8" spans="1:5" ht="15" customHeight="1" x14ac:dyDescent="0.2">
      <c r="A8" s="25"/>
      <c r="B8" s="26" t="s">
        <v>78</v>
      </c>
      <c r="C8" s="27">
        <f>C7-C6</f>
        <v>520.29999999999995</v>
      </c>
      <c r="D8" s="28">
        <f>-D6+D7</f>
        <v>-3608.5999999999995</v>
      </c>
      <c r="E8" s="23">
        <f>D8/C8*100</f>
        <v>-693.56140688064579</v>
      </c>
    </row>
    <row r="9" spans="1:5" x14ac:dyDescent="0.2">
      <c r="A9" s="29"/>
    </row>
    <row r="10" spans="1:5" ht="18.75" x14ac:dyDescent="0.3">
      <c r="A10" s="176"/>
      <c r="B10" s="176"/>
      <c r="C10" s="30"/>
      <c r="D10" s="177"/>
      <c r="E10" s="177"/>
    </row>
    <row r="11" spans="1:5" x14ac:dyDescent="0.2">
      <c r="C11" s="31"/>
      <c r="D11" s="31"/>
    </row>
    <row r="12" spans="1:5" x14ac:dyDescent="0.2">
      <c r="D12" s="32"/>
    </row>
    <row r="13" spans="1:5" x14ac:dyDescent="0.2">
      <c r="D13" s="31"/>
    </row>
    <row r="14" spans="1:5" x14ac:dyDescent="0.2">
      <c r="C14" s="33"/>
      <c r="D14" s="31"/>
    </row>
    <row r="16" spans="1:5" x14ac:dyDescent="0.2">
      <c r="D16" s="31"/>
    </row>
  </sheetData>
  <mergeCells count="4">
    <mergeCell ref="A2:E2"/>
    <mergeCell ref="A3:E3"/>
    <mergeCell ref="A10:B10"/>
    <mergeCell ref="D10:E10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8" workbookViewId="0">
      <selection sqref="A1:F35"/>
    </sheetView>
  </sheetViews>
  <sheetFormatPr defaultRowHeight="15" x14ac:dyDescent="0.25"/>
  <cols>
    <col min="1" max="1" width="66.42578125" customWidth="1"/>
    <col min="2" max="3" width="7.28515625" customWidth="1"/>
    <col min="4" max="4" width="17.140625" customWidth="1"/>
    <col min="5" max="5" width="11.85546875" customWidth="1"/>
    <col min="6" max="6" width="9.5703125" bestFit="1" customWidth="1"/>
  </cols>
  <sheetData>
    <row r="1" spans="1:6" ht="77.25" customHeight="1" x14ac:dyDescent="0.25">
      <c r="B1" s="180" t="s">
        <v>358</v>
      </c>
      <c r="C1" s="180"/>
      <c r="D1" s="180"/>
      <c r="E1" s="180"/>
      <c r="F1" s="180"/>
    </row>
    <row r="2" spans="1:6" ht="20.25" customHeight="1" x14ac:dyDescent="0.25">
      <c r="A2" s="34"/>
      <c r="B2" s="35"/>
      <c r="C2" s="180"/>
      <c r="D2" s="180"/>
    </row>
    <row r="3" spans="1:6" ht="51.75" customHeight="1" x14ac:dyDescent="0.25">
      <c r="A3" s="181" t="s">
        <v>354</v>
      </c>
      <c r="B3" s="181"/>
      <c r="C3" s="181"/>
      <c r="D3" s="181"/>
    </row>
    <row r="4" spans="1:6" x14ac:dyDescent="0.25">
      <c r="A4" s="179" t="s">
        <v>0</v>
      </c>
      <c r="B4" s="179"/>
      <c r="C4" s="179"/>
      <c r="D4" s="179"/>
      <c r="E4" s="179"/>
      <c r="F4" s="179"/>
    </row>
    <row r="5" spans="1:6" ht="15" customHeight="1" x14ac:dyDescent="0.25">
      <c r="A5" s="182" t="s">
        <v>80</v>
      </c>
      <c r="B5" s="183" t="s">
        <v>81</v>
      </c>
      <c r="C5" s="183" t="s">
        <v>82</v>
      </c>
      <c r="D5" s="178" t="s">
        <v>305</v>
      </c>
      <c r="E5" s="178" t="s">
        <v>289</v>
      </c>
      <c r="F5" s="178" t="s">
        <v>64</v>
      </c>
    </row>
    <row r="6" spans="1:6" ht="51" customHeight="1" x14ac:dyDescent="0.25">
      <c r="A6" s="182"/>
      <c r="B6" s="183"/>
      <c r="C6" s="183"/>
      <c r="D6" s="178"/>
      <c r="E6" s="178"/>
      <c r="F6" s="178"/>
    </row>
    <row r="7" spans="1:6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</row>
    <row r="8" spans="1:6" x14ac:dyDescent="0.25">
      <c r="A8" s="37" t="s">
        <v>83</v>
      </c>
      <c r="B8" s="38" t="s">
        <v>84</v>
      </c>
      <c r="C8" s="39" t="s">
        <v>85</v>
      </c>
      <c r="D8" s="40">
        <f>D9+D10+D13+D14+D11+D12</f>
        <v>41496.800000000003</v>
      </c>
      <c r="E8" s="40">
        <f>E9+E10+E13+E14+E11+E12</f>
        <v>33220.199999999997</v>
      </c>
      <c r="F8" s="113">
        <f>E8/D8*100</f>
        <v>80.054847602706701</v>
      </c>
    </row>
    <row r="9" spans="1:6" ht="24" x14ac:dyDescent="0.25">
      <c r="A9" s="37" t="s">
        <v>86</v>
      </c>
      <c r="B9" s="38" t="s">
        <v>84</v>
      </c>
      <c r="C9" s="39" t="s">
        <v>87</v>
      </c>
      <c r="D9" s="40">
        <v>2057.6999999999998</v>
      </c>
      <c r="E9" s="113">
        <v>1655</v>
      </c>
      <c r="F9" s="113">
        <f t="shared" ref="F9:F35" si="0">E9/D9*100</f>
        <v>80.429605870632273</v>
      </c>
    </row>
    <row r="10" spans="1:6" ht="36" x14ac:dyDescent="0.25">
      <c r="A10" s="37" t="s">
        <v>88</v>
      </c>
      <c r="B10" s="38" t="s">
        <v>84</v>
      </c>
      <c r="C10" s="39" t="s">
        <v>89</v>
      </c>
      <c r="D10" s="40">
        <v>22628.400000000001</v>
      </c>
      <c r="E10" s="113">
        <v>20044.599999999999</v>
      </c>
      <c r="F10" s="113">
        <f t="shared" si="0"/>
        <v>88.581605416202635</v>
      </c>
    </row>
    <row r="11" spans="1:6" ht="24" x14ac:dyDescent="0.25">
      <c r="A11" s="37" t="s">
        <v>90</v>
      </c>
      <c r="B11" s="38" t="s">
        <v>84</v>
      </c>
      <c r="C11" s="39" t="s">
        <v>91</v>
      </c>
      <c r="D11" s="40">
        <v>91.4</v>
      </c>
      <c r="E11" s="113">
        <v>91.4</v>
      </c>
      <c r="F11" s="113">
        <f t="shared" si="0"/>
        <v>100</v>
      </c>
    </row>
    <row r="12" spans="1:6" x14ac:dyDescent="0.25">
      <c r="A12" s="37" t="s">
        <v>92</v>
      </c>
      <c r="B12" s="38" t="s">
        <v>84</v>
      </c>
      <c r="C12" s="39" t="s">
        <v>93</v>
      </c>
      <c r="D12" s="40">
        <v>399</v>
      </c>
      <c r="E12" s="113">
        <v>399</v>
      </c>
      <c r="F12" s="113">
        <f t="shared" si="0"/>
        <v>100</v>
      </c>
    </row>
    <row r="13" spans="1:6" x14ac:dyDescent="0.25">
      <c r="A13" s="37" t="s">
        <v>94</v>
      </c>
      <c r="B13" s="38" t="s">
        <v>84</v>
      </c>
      <c r="C13" s="39">
        <v>11</v>
      </c>
      <c r="D13" s="40">
        <v>94</v>
      </c>
      <c r="E13" s="113">
        <v>0</v>
      </c>
      <c r="F13" s="113">
        <f t="shared" si="0"/>
        <v>0</v>
      </c>
    </row>
    <row r="14" spans="1:6" x14ac:dyDescent="0.25">
      <c r="A14" s="37" t="s">
        <v>95</v>
      </c>
      <c r="B14" s="38" t="s">
        <v>84</v>
      </c>
      <c r="C14" s="39">
        <v>13</v>
      </c>
      <c r="D14" s="40">
        <v>16226.300000000001</v>
      </c>
      <c r="E14" s="113">
        <v>11030.2</v>
      </c>
      <c r="F14" s="113">
        <f t="shared" si="0"/>
        <v>67.977296118030608</v>
      </c>
    </row>
    <row r="15" spans="1:6" x14ac:dyDescent="0.25">
      <c r="A15" s="37" t="s">
        <v>96</v>
      </c>
      <c r="B15" s="38" t="s">
        <v>87</v>
      </c>
      <c r="C15" s="39" t="s">
        <v>85</v>
      </c>
      <c r="D15" s="40">
        <f>D16</f>
        <v>594.70000000000005</v>
      </c>
      <c r="E15" s="40">
        <f>E16</f>
        <v>446</v>
      </c>
      <c r="F15" s="113">
        <f t="shared" si="0"/>
        <v>74.995796199764584</v>
      </c>
    </row>
    <row r="16" spans="1:6" x14ac:dyDescent="0.25">
      <c r="A16" s="37" t="s">
        <v>97</v>
      </c>
      <c r="B16" s="38" t="s">
        <v>87</v>
      </c>
      <c r="C16" s="39" t="s">
        <v>98</v>
      </c>
      <c r="D16" s="40">
        <v>594.70000000000005</v>
      </c>
      <c r="E16" s="113">
        <v>446</v>
      </c>
      <c r="F16" s="113">
        <f t="shared" si="0"/>
        <v>74.995796199764584</v>
      </c>
    </row>
    <row r="17" spans="1:6" x14ac:dyDescent="0.25">
      <c r="A17" s="37" t="s">
        <v>99</v>
      </c>
      <c r="B17" s="38" t="s">
        <v>98</v>
      </c>
      <c r="C17" s="39" t="s">
        <v>85</v>
      </c>
      <c r="D17" s="40">
        <f>D18+D19+D20</f>
        <v>448.7</v>
      </c>
      <c r="E17" s="40">
        <f>E18+E19+E20</f>
        <v>284.3</v>
      </c>
      <c r="F17" s="113">
        <f t="shared" si="0"/>
        <v>63.360820147091601</v>
      </c>
    </row>
    <row r="18" spans="1:6" x14ac:dyDescent="0.25">
      <c r="A18" s="37" t="s">
        <v>100</v>
      </c>
      <c r="B18" s="38" t="s">
        <v>98</v>
      </c>
      <c r="C18" s="39" t="s">
        <v>89</v>
      </c>
      <c r="D18" s="40">
        <v>61</v>
      </c>
      <c r="E18" s="113">
        <v>0</v>
      </c>
      <c r="F18" s="113">
        <f t="shared" si="0"/>
        <v>0</v>
      </c>
    </row>
    <row r="19" spans="1:6" ht="24" x14ac:dyDescent="0.25">
      <c r="A19" s="41" t="s">
        <v>101</v>
      </c>
      <c r="B19" s="38" t="s">
        <v>98</v>
      </c>
      <c r="C19" s="39" t="s">
        <v>102</v>
      </c>
      <c r="D19" s="40">
        <v>356</v>
      </c>
      <c r="E19" s="113">
        <v>284.3</v>
      </c>
      <c r="F19" s="113">
        <f t="shared" si="0"/>
        <v>79.859550561797761</v>
      </c>
    </row>
    <row r="20" spans="1:6" ht="24" x14ac:dyDescent="0.25">
      <c r="A20" s="41" t="s">
        <v>103</v>
      </c>
      <c r="B20" s="38" t="s">
        <v>98</v>
      </c>
      <c r="C20" s="39" t="s">
        <v>104</v>
      </c>
      <c r="D20" s="40">
        <v>31.700000000000003</v>
      </c>
      <c r="E20" s="113">
        <v>0</v>
      </c>
      <c r="F20" s="113">
        <f t="shared" si="0"/>
        <v>0</v>
      </c>
    </row>
    <row r="21" spans="1:6" x14ac:dyDescent="0.25">
      <c r="A21" s="37" t="s">
        <v>105</v>
      </c>
      <c r="B21" s="38" t="s">
        <v>89</v>
      </c>
      <c r="C21" s="39" t="s">
        <v>85</v>
      </c>
      <c r="D21" s="40">
        <f>D22+D23+D24+D25+D26</f>
        <v>17245.599999999999</v>
      </c>
      <c r="E21" s="40">
        <f>E22+E23+E24+E25+E26</f>
        <v>10724</v>
      </c>
      <c r="F21" s="113">
        <f t="shared" si="0"/>
        <v>62.1839773623417</v>
      </c>
    </row>
    <row r="22" spans="1:6" x14ac:dyDescent="0.25">
      <c r="A22" s="41" t="s">
        <v>106</v>
      </c>
      <c r="B22" s="38" t="s">
        <v>89</v>
      </c>
      <c r="C22" s="39" t="s">
        <v>84</v>
      </c>
      <c r="D22" s="40">
        <v>2794.5</v>
      </c>
      <c r="E22" s="113">
        <v>1675</v>
      </c>
      <c r="F22" s="113">
        <f t="shared" si="0"/>
        <v>59.93916621935945</v>
      </c>
    </row>
    <row r="23" spans="1:6" x14ac:dyDescent="0.25">
      <c r="A23" s="41" t="s">
        <v>276</v>
      </c>
      <c r="B23" s="38" t="s">
        <v>89</v>
      </c>
      <c r="C23" s="39" t="s">
        <v>113</v>
      </c>
      <c r="D23" s="40">
        <v>72.599999999999994</v>
      </c>
      <c r="E23" s="113">
        <v>72.599999999999994</v>
      </c>
      <c r="F23" s="113">
        <f t="shared" si="0"/>
        <v>100</v>
      </c>
    </row>
    <row r="24" spans="1:6" x14ac:dyDescent="0.25">
      <c r="A24" s="37" t="s">
        <v>107</v>
      </c>
      <c r="B24" s="38" t="s">
        <v>89</v>
      </c>
      <c r="C24" s="39" t="s">
        <v>108</v>
      </c>
      <c r="D24" s="40">
        <v>11673.7</v>
      </c>
      <c r="E24" s="113">
        <v>7762.3</v>
      </c>
      <c r="F24" s="113">
        <f t="shared" si="0"/>
        <v>66.493913669188004</v>
      </c>
    </row>
    <row r="25" spans="1:6" x14ac:dyDescent="0.25">
      <c r="A25" s="37" t="s">
        <v>109</v>
      </c>
      <c r="B25" s="38" t="s">
        <v>89</v>
      </c>
      <c r="C25" s="39">
        <v>10</v>
      </c>
      <c r="D25" s="40">
        <v>181.8</v>
      </c>
      <c r="E25" s="113">
        <v>130.1</v>
      </c>
      <c r="F25" s="113">
        <f t="shared" si="0"/>
        <v>71.562156215621556</v>
      </c>
    </row>
    <row r="26" spans="1:6" x14ac:dyDescent="0.25">
      <c r="A26" s="37" t="s">
        <v>110</v>
      </c>
      <c r="B26" s="38" t="s">
        <v>89</v>
      </c>
      <c r="C26" s="39" t="s">
        <v>111</v>
      </c>
      <c r="D26" s="40">
        <v>2523</v>
      </c>
      <c r="E26" s="113">
        <v>1084</v>
      </c>
      <c r="F26" s="113">
        <f t="shared" si="0"/>
        <v>42.964724534284585</v>
      </c>
    </row>
    <row r="27" spans="1:6" x14ac:dyDescent="0.25">
      <c r="A27" s="37" t="s">
        <v>112</v>
      </c>
      <c r="B27" s="38" t="s">
        <v>113</v>
      </c>
      <c r="C27" s="39" t="s">
        <v>85</v>
      </c>
      <c r="D27" s="40">
        <f>D28+D29+D30</f>
        <v>72152.800000000003</v>
      </c>
      <c r="E27" s="40">
        <f>E28+E29+E30</f>
        <v>62250.6</v>
      </c>
      <c r="F27" s="113">
        <f t="shared" si="0"/>
        <v>86.276069674357743</v>
      </c>
    </row>
    <row r="28" spans="1:6" x14ac:dyDescent="0.25">
      <c r="A28" s="37" t="s">
        <v>114</v>
      </c>
      <c r="B28" s="38" t="s">
        <v>113</v>
      </c>
      <c r="C28" s="39" t="s">
        <v>84</v>
      </c>
      <c r="D28" s="40">
        <v>1121.5999999999999</v>
      </c>
      <c r="E28" s="113">
        <v>538.20000000000005</v>
      </c>
      <c r="F28" s="113">
        <f t="shared" si="0"/>
        <v>47.985021398002857</v>
      </c>
    </row>
    <row r="29" spans="1:6" x14ac:dyDescent="0.25">
      <c r="A29" s="37" t="s">
        <v>115</v>
      </c>
      <c r="B29" s="38" t="s">
        <v>113</v>
      </c>
      <c r="C29" s="39" t="s">
        <v>87</v>
      </c>
      <c r="D29" s="40">
        <v>68755</v>
      </c>
      <c r="E29" s="113">
        <v>60180.200000000004</v>
      </c>
      <c r="F29" s="113">
        <f t="shared" si="0"/>
        <v>87.528470656679531</v>
      </c>
    </row>
    <row r="30" spans="1:6" x14ac:dyDescent="0.25">
      <c r="A30" s="37" t="s">
        <v>116</v>
      </c>
      <c r="B30" s="38" t="s">
        <v>113</v>
      </c>
      <c r="C30" s="39" t="s">
        <v>98</v>
      </c>
      <c r="D30" s="40">
        <v>2276.1999999999998</v>
      </c>
      <c r="E30" s="113">
        <v>1532.1999999999998</v>
      </c>
      <c r="F30" s="113">
        <f t="shared" si="0"/>
        <v>67.313944293120116</v>
      </c>
    </row>
    <row r="31" spans="1:6" x14ac:dyDescent="0.25">
      <c r="A31" s="42" t="s">
        <v>117</v>
      </c>
      <c r="B31" s="38" t="s">
        <v>118</v>
      </c>
      <c r="C31" s="39" t="s">
        <v>85</v>
      </c>
      <c r="D31" s="40">
        <f>D32</f>
        <v>2743.2</v>
      </c>
      <c r="E31" s="40">
        <f>E32</f>
        <v>2709.8</v>
      </c>
      <c r="F31" s="113">
        <f t="shared" si="0"/>
        <v>98.782443861184035</v>
      </c>
    </row>
    <row r="32" spans="1:6" x14ac:dyDescent="0.25">
      <c r="A32" s="42" t="s">
        <v>119</v>
      </c>
      <c r="B32" s="38" t="s">
        <v>118</v>
      </c>
      <c r="C32" s="39" t="s">
        <v>84</v>
      </c>
      <c r="D32" s="40">
        <v>2743.2</v>
      </c>
      <c r="E32" s="113">
        <v>2709.8</v>
      </c>
      <c r="F32" s="113">
        <f t="shared" si="0"/>
        <v>98.782443861184035</v>
      </c>
    </row>
    <row r="33" spans="1:6" x14ac:dyDescent="0.25">
      <c r="A33" s="37" t="s">
        <v>120</v>
      </c>
      <c r="B33" s="38">
        <v>10</v>
      </c>
      <c r="C33" s="39" t="s">
        <v>85</v>
      </c>
      <c r="D33" s="40">
        <f>D34</f>
        <v>300</v>
      </c>
      <c r="E33" s="40">
        <f>E34</f>
        <v>225</v>
      </c>
      <c r="F33" s="113">
        <f t="shared" si="0"/>
        <v>75</v>
      </c>
    </row>
    <row r="34" spans="1:6" x14ac:dyDescent="0.25">
      <c r="A34" s="37" t="s">
        <v>121</v>
      </c>
      <c r="B34" s="38">
        <v>10</v>
      </c>
      <c r="C34" s="39" t="s">
        <v>84</v>
      </c>
      <c r="D34" s="40">
        <v>300</v>
      </c>
      <c r="E34" s="113">
        <v>225</v>
      </c>
      <c r="F34" s="113">
        <f t="shared" si="0"/>
        <v>75</v>
      </c>
    </row>
    <row r="35" spans="1:6" x14ac:dyDescent="0.25">
      <c r="A35" s="43" t="s">
        <v>122</v>
      </c>
      <c r="B35" s="39"/>
      <c r="C35" s="39"/>
      <c r="D35" s="44">
        <f>D8+D15+D17+D21+D27+D33+D31</f>
        <v>134981.80000000002</v>
      </c>
      <c r="E35" s="44">
        <f>E8+E15+E17+E21+E27+E33+E31</f>
        <v>109859.90000000001</v>
      </c>
      <c r="F35" s="113">
        <f t="shared" si="0"/>
        <v>81.388676103000549</v>
      </c>
    </row>
  </sheetData>
  <mergeCells count="10">
    <mergeCell ref="D5:D6"/>
    <mergeCell ref="F5:F6"/>
    <mergeCell ref="A4:F4"/>
    <mergeCell ref="B1:F1"/>
    <mergeCell ref="C2:D2"/>
    <mergeCell ref="A3:D3"/>
    <mergeCell ref="A5:A6"/>
    <mergeCell ref="B5:B6"/>
    <mergeCell ref="C5:C6"/>
    <mergeCell ref="E5:E6"/>
  </mergeCells>
  <pageMargins left="0.7" right="0.7" top="0.75" bottom="0.7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8"/>
  <sheetViews>
    <sheetView topLeftCell="A217" zoomScaleNormal="100" workbookViewId="0">
      <selection sqref="A1:L238"/>
    </sheetView>
  </sheetViews>
  <sheetFormatPr defaultRowHeight="15" x14ac:dyDescent="0.25"/>
  <cols>
    <col min="1" max="1" width="49" style="45" customWidth="1"/>
    <col min="2" max="2" width="6.7109375" style="45" customWidth="1"/>
    <col min="3" max="3" width="4.140625" style="46" customWidth="1"/>
    <col min="4" max="4" width="5" style="46" customWidth="1"/>
    <col min="5" max="5" width="4.85546875" style="46" customWidth="1"/>
    <col min="6" max="6" width="3.5703125" style="46" bestFit="1" customWidth="1"/>
    <col min="7" max="7" width="6.5703125" style="46" customWidth="1"/>
    <col min="8" max="8" width="6" style="46" customWidth="1"/>
    <col min="9" max="9" width="10.42578125" style="45" customWidth="1"/>
    <col min="10" max="10" width="14" style="45" customWidth="1"/>
    <col min="11" max="11" width="16.7109375" style="45" customWidth="1"/>
    <col min="12" max="12" width="11" style="45" bestFit="1" customWidth="1"/>
    <col min="13" max="16384" width="9.140625" style="45"/>
  </cols>
  <sheetData>
    <row r="1" spans="1:12" ht="35.25" customHeight="1" x14ac:dyDescent="0.25">
      <c r="A1" s="187"/>
      <c r="B1" s="119"/>
      <c r="C1" s="47" t="s">
        <v>79</v>
      </c>
      <c r="F1" s="194" t="s">
        <v>359</v>
      </c>
      <c r="G1" s="194"/>
      <c r="H1" s="194"/>
      <c r="I1" s="194"/>
      <c r="J1" s="194"/>
      <c r="K1" s="194"/>
      <c r="L1" s="194"/>
    </row>
    <row r="2" spans="1:12" ht="30.75" customHeight="1" x14ac:dyDescent="0.25">
      <c r="A2" s="187"/>
      <c r="B2" s="119"/>
      <c r="C2" s="48"/>
      <c r="F2" s="194"/>
      <c r="G2" s="194"/>
      <c r="H2" s="194"/>
      <c r="I2" s="194"/>
      <c r="J2" s="194"/>
      <c r="K2" s="194"/>
      <c r="L2" s="194"/>
    </row>
    <row r="3" spans="1:12" ht="15.75" customHeight="1" x14ac:dyDescent="0.25">
      <c r="A3" s="195" t="s">
        <v>355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88" t="s">
        <v>0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2" ht="23.25" customHeight="1" x14ac:dyDescent="0.25">
      <c r="A5" s="189" t="s">
        <v>80</v>
      </c>
      <c r="B5" s="190" t="s">
        <v>123</v>
      </c>
      <c r="C5" s="192" t="s">
        <v>81</v>
      </c>
      <c r="D5" s="192" t="s">
        <v>82</v>
      </c>
      <c r="E5" s="193" t="s">
        <v>124</v>
      </c>
      <c r="F5" s="193"/>
      <c r="G5" s="193"/>
      <c r="H5" s="193"/>
      <c r="I5" s="185" t="s">
        <v>125</v>
      </c>
      <c r="J5" s="184" t="s">
        <v>315</v>
      </c>
      <c r="K5" s="184" t="s">
        <v>313</v>
      </c>
      <c r="L5" s="184" t="s">
        <v>64</v>
      </c>
    </row>
    <row r="6" spans="1:12" ht="33.75" customHeight="1" x14ac:dyDescent="0.25">
      <c r="A6" s="189"/>
      <c r="B6" s="191"/>
      <c r="C6" s="192"/>
      <c r="D6" s="192"/>
      <c r="E6" s="120" t="s">
        <v>126</v>
      </c>
      <c r="F6" s="120" t="s">
        <v>127</v>
      </c>
      <c r="G6" s="120" t="s">
        <v>128</v>
      </c>
      <c r="H6" s="120" t="s">
        <v>129</v>
      </c>
      <c r="I6" s="186"/>
      <c r="J6" s="184"/>
      <c r="K6" s="184"/>
      <c r="L6" s="184"/>
    </row>
    <row r="7" spans="1:12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</row>
    <row r="8" spans="1:12" s="53" customFormat="1" x14ac:dyDescent="0.25">
      <c r="A8" s="50" t="s">
        <v>130</v>
      </c>
      <c r="B8" s="112">
        <v>650</v>
      </c>
      <c r="C8" s="51">
        <v>0</v>
      </c>
      <c r="D8" s="51" t="s">
        <v>85</v>
      </c>
      <c r="E8" s="51" t="s">
        <v>85</v>
      </c>
      <c r="F8" s="51" t="s">
        <v>131</v>
      </c>
      <c r="G8" s="51" t="s">
        <v>85</v>
      </c>
      <c r="H8" s="51" t="s">
        <v>132</v>
      </c>
      <c r="I8" s="51" t="s">
        <v>133</v>
      </c>
      <c r="J8" s="108">
        <f>J9+J69+J75+J104+J163+J216+J228</f>
        <v>134981.80000000002</v>
      </c>
      <c r="K8" s="108">
        <f>K9+K69+K75+K104+K163+K216+K228</f>
        <v>109859.90000000001</v>
      </c>
      <c r="L8" s="108">
        <f>K8/J8*100</f>
        <v>81.388676103000549</v>
      </c>
    </row>
    <row r="9" spans="1:12" s="53" customFormat="1" x14ac:dyDescent="0.25">
      <c r="A9" s="52" t="s">
        <v>83</v>
      </c>
      <c r="B9" s="52">
        <v>650</v>
      </c>
      <c r="C9" s="54" t="s">
        <v>84</v>
      </c>
      <c r="D9" s="54" t="s">
        <v>85</v>
      </c>
      <c r="E9" s="54" t="s">
        <v>85</v>
      </c>
      <c r="F9" s="54" t="s">
        <v>131</v>
      </c>
      <c r="G9" s="54" t="s">
        <v>85</v>
      </c>
      <c r="H9" s="54" t="s">
        <v>132</v>
      </c>
      <c r="I9" s="54" t="s">
        <v>133</v>
      </c>
      <c r="J9" s="108">
        <f>J10+J16+J43+J49+J26+J37</f>
        <v>41496.800000000003</v>
      </c>
      <c r="K9" s="108">
        <f>K10+K16+K43+K49+K26+K37</f>
        <v>33220.199999999997</v>
      </c>
      <c r="L9" s="108">
        <f t="shared" ref="L9:L76" si="0">K9/J9*100</f>
        <v>80.054847602706701</v>
      </c>
    </row>
    <row r="10" spans="1:12" s="53" customFormat="1" ht="41.25" customHeight="1" x14ac:dyDescent="0.25">
      <c r="A10" s="55" t="s">
        <v>86</v>
      </c>
      <c r="B10" s="52">
        <v>650</v>
      </c>
      <c r="C10" s="54" t="s">
        <v>84</v>
      </c>
      <c r="D10" s="54" t="s">
        <v>87</v>
      </c>
      <c r="E10" s="54" t="s">
        <v>85</v>
      </c>
      <c r="F10" s="54" t="s">
        <v>131</v>
      </c>
      <c r="G10" s="54" t="s">
        <v>85</v>
      </c>
      <c r="H10" s="54" t="s">
        <v>132</v>
      </c>
      <c r="I10" s="54" t="s">
        <v>133</v>
      </c>
      <c r="J10" s="108">
        <f>J11</f>
        <v>2057.6999999999998</v>
      </c>
      <c r="K10" s="108">
        <f>K11</f>
        <v>1655</v>
      </c>
      <c r="L10" s="108">
        <f t="shared" si="0"/>
        <v>80.429605870632273</v>
      </c>
    </row>
    <row r="11" spans="1:12" ht="39" x14ac:dyDescent="0.25">
      <c r="A11" s="56" t="s">
        <v>134</v>
      </c>
      <c r="B11" s="57">
        <v>650</v>
      </c>
      <c r="C11" s="58" t="s">
        <v>84</v>
      </c>
      <c r="D11" s="58" t="s">
        <v>87</v>
      </c>
      <c r="E11" s="58" t="s">
        <v>135</v>
      </c>
      <c r="F11" s="58" t="s">
        <v>131</v>
      </c>
      <c r="G11" s="58" t="s">
        <v>85</v>
      </c>
      <c r="H11" s="58" t="s">
        <v>132</v>
      </c>
      <c r="I11" s="58" t="s">
        <v>133</v>
      </c>
      <c r="J11" s="110">
        <f>J12</f>
        <v>2057.6999999999998</v>
      </c>
      <c r="K11" s="110">
        <f>K12</f>
        <v>1655</v>
      </c>
      <c r="L11" s="111">
        <f t="shared" si="0"/>
        <v>80.429605870632273</v>
      </c>
    </row>
    <row r="12" spans="1:12" ht="39" x14ac:dyDescent="0.25">
      <c r="A12" s="56" t="s">
        <v>136</v>
      </c>
      <c r="B12" s="57">
        <v>650</v>
      </c>
      <c r="C12" s="58" t="s">
        <v>84</v>
      </c>
      <c r="D12" s="58" t="s">
        <v>87</v>
      </c>
      <c r="E12" s="58" t="s">
        <v>135</v>
      </c>
      <c r="F12" s="58" t="s">
        <v>131</v>
      </c>
      <c r="G12" s="58" t="s">
        <v>89</v>
      </c>
      <c r="H12" s="58" t="s">
        <v>132</v>
      </c>
      <c r="I12" s="58" t="s">
        <v>133</v>
      </c>
      <c r="J12" s="110">
        <f t="shared" ref="J12:K12" si="1">J13</f>
        <v>2057.6999999999998</v>
      </c>
      <c r="K12" s="110">
        <f t="shared" si="1"/>
        <v>1655</v>
      </c>
      <c r="L12" s="111">
        <f t="shared" si="0"/>
        <v>80.429605870632273</v>
      </c>
    </row>
    <row r="13" spans="1:12" ht="25.5" x14ac:dyDescent="0.25">
      <c r="A13" s="59" t="s">
        <v>137</v>
      </c>
      <c r="B13" s="57">
        <v>650</v>
      </c>
      <c r="C13" s="58" t="s">
        <v>84</v>
      </c>
      <c r="D13" s="58" t="s">
        <v>87</v>
      </c>
      <c r="E13" s="58" t="s">
        <v>135</v>
      </c>
      <c r="F13" s="58" t="s">
        <v>131</v>
      </c>
      <c r="G13" s="58" t="s">
        <v>89</v>
      </c>
      <c r="H13" s="58" t="s">
        <v>138</v>
      </c>
      <c r="I13" s="58" t="s">
        <v>133</v>
      </c>
      <c r="J13" s="110">
        <f>J14</f>
        <v>2057.6999999999998</v>
      </c>
      <c r="K13" s="110">
        <f>K14</f>
        <v>1655</v>
      </c>
      <c r="L13" s="111">
        <f t="shared" si="0"/>
        <v>80.429605870632273</v>
      </c>
    </row>
    <row r="14" spans="1:12" ht="63.75" x14ac:dyDescent="0.25">
      <c r="A14" s="59" t="s">
        <v>139</v>
      </c>
      <c r="B14" s="57">
        <v>650</v>
      </c>
      <c r="C14" s="58" t="s">
        <v>84</v>
      </c>
      <c r="D14" s="58" t="s">
        <v>87</v>
      </c>
      <c r="E14" s="58" t="s">
        <v>135</v>
      </c>
      <c r="F14" s="58" t="s">
        <v>131</v>
      </c>
      <c r="G14" s="58" t="s">
        <v>89</v>
      </c>
      <c r="H14" s="58" t="s">
        <v>138</v>
      </c>
      <c r="I14" s="58" t="s">
        <v>140</v>
      </c>
      <c r="J14" s="110">
        <f>J15</f>
        <v>2057.6999999999998</v>
      </c>
      <c r="K14" s="110">
        <f>K15</f>
        <v>1655</v>
      </c>
      <c r="L14" s="111">
        <f t="shared" si="0"/>
        <v>80.429605870632273</v>
      </c>
    </row>
    <row r="15" spans="1:12" ht="25.5" x14ac:dyDescent="0.25">
      <c r="A15" s="59" t="s">
        <v>141</v>
      </c>
      <c r="B15" s="57">
        <v>650</v>
      </c>
      <c r="C15" s="58" t="s">
        <v>84</v>
      </c>
      <c r="D15" s="58" t="s">
        <v>87</v>
      </c>
      <c r="E15" s="58" t="s">
        <v>135</v>
      </c>
      <c r="F15" s="58" t="s">
        <v>131</v>
      </c>
      <c r="G15" s="58" t="s">
        <v>89</v>
      </c>
      <c r="H15" s="58" t="s">
        <v>138</v>
      </c>
      <c r="I15" s="58" t="s">
        <v>142</v>
      </c>
      <c r="J15" s="110">
        <v>2057.6999999999998</v>
      </c>
      <c r="K15" s="110">
        <v>1655</v>
      </c>
      <c r="L15" s="111">
        <f t="shared" si="0"/>
        <v>80.429605870632273</v>
      </c>
    </row>
    <row r="16" spans="1:12" s="53" customFormat="1" ht="54" x14ac:dyDescent="0.25">
      <c r="A16" s="60" t="s">
        <v>88</v>
      </c>
      <c r="B16" s="52">
        <v>650</v>
      </c>
      <c r="C16" s="54" t="s">
        <v>84</v>
      </c>
      <c r="D16" s="54" t="s">
        <v>89</v>
      </c>
      <c r="E16" s="54" t="s">
        <v>85</v>
      </c>
      <c r="F16" s="54" t="s">
        <v>131</v>
      </c>
      <c r="G16" s="54" t="s">
        <v>85</v>
      </c>
      <c r="H16" s="54" t="s">
        <v>132</v>
      </c>
      <c r="I16" s="54" t="s">
        <v>133</v>
      </c>
      <c r="J16" s="108">
        <f t="shared" ref="J16:K18" si="2">J17</f>
        <v>22628.400000000001</v>
      </c>
      <c r="K16" s="108">
        <f t="shared" si="2"/>
        <v>20044.599999999999</v>
      </c>
      <c r="L16" s="108">
        <f t="shared" si="0"/>
        <v>88.581605416202635</v>
      </c>
    </row>
    <row r="17" spans="1:12" ht="39" x14ac:dyDescent="0.25">
      <c r="A17" s="56" t="s">
        <v>134</v>
      </c>
      <c r="B17" s="57">
        <v>650</v>
      </c>
      <c r="C17" s="58" t="s">
        <v>84</v>
      </c>
      <c r="D17" s="58" t="s">
        <v>89</v>
      </c>
      <c r="E17" s="58" t="s">
        <v>135</v>
      </c>
      <c r="F17" s="58" t="s">
        <v>131</v>
      </c>
      <c r="G17" s="58" t="s">
        <v>85</v>
      </c>
      <c r="H17" s="58" t="s">
        <v>132</v>
      </c>
      <c r="I17" s="58" t="s">
        <v>133</v>
      </c>
      <c r="J17" s="110">
        <f t="shared" si="2"/>
        <v>22628.400000000001</v>
      </c>
      <c r="K17" s="110">
        <f t="shared" si="2"/>
        <v>20044.599999999999</v>
      </c>
      <c r="L17" s="111">
        <f t="shared" si="0"/>
        <v>88.581605416202635</v>
      </c>
    </row>
    <row r="18" spans="1:12" ht="39" x14ac:dyDescent="0.25">
      <c r="A18" s="56" t="s">
        <v>143</v>
      </c>
      <c r="B18" s="57">
        <v>650</v>
      </c>
      <c r="C18" s="58" t="s">
        <v>84</v>
      </c>
      <c r="D18" s="58" t="s">
        <v>89</v>
      </c>
      <c r="E18" s="58" t="s">
        <v>135</v>
      </c>
      <c r="F18" s="58" t="s">
        <v>131</v>
      </c>
      <c r="G18" s="58" t="s">
        <v>84</v>
      </c>
      <c r="H18" s="58" t="s">
        <v>132</v>
      </c>
      <c r="I18" s="58" t="s">
        <v>133</v>
      </c>
      <c r="J18" s="110">
        <f t="shared" si="2"/>
        <v>22628.400000000001</v>
      </c>
      <c r="K18" s="110">
        <f t="shared" si="2"/>
        <v>20044.599999999999</v>
      </c>
      <c r="L18" s="111">
        <f t="shared" si="0"/>
        <v>88.581605416202635</v>
      </c>
    </row>
    <row r="19" spans="1:12" ht="26.25" x14ac:dyDescent="0.25">
      <c r="A19" s="61" t="s">
        <v>144</v>
      </c>
      <c r="B19" s="57">
        <v>650</v>
      </c>
      <c r="C19" s="58" t="s">
        <v>84</v>
      </c>
      <c r="D19" s="58" t="s">
        <v>89</v>
      </c>
      <c r="E19" s="58" t="s">
        <v>135</v>
      </c>
      <c r="F19" s="58" t="s">
        <v>131</v>
      </c>
      <c r="G19" s="58" t="s">
        <v>84</v>
      </c>
      <c r="H19" s="58" t="s">
        <v>145</v>
      </c>
      <c r="I19" s="58" t="s">
        <v>133</v>
      </c>
      <c r="J19" s="110">
        <f>J20+J22+J24</f>
        <v>22628.400000000001</v>
      </c>
      <c r="K19" s="110">
        <f>K20+K22+K24</f>
        <v>20044.599999999999</v>
      </c>
      <c r="L19" s="111">
        <f t="shared" si="0"/>
        <v>88.581605416202635</v>
      </c>
    </row>
    <row r="20" spans="1:12" ht="63.75" x14ac:dyDescent="0.25">
      <c r="A20" s="59" t="s">
        <v>139</v>
      </c>
      <c r="B20" s="57">
        <v>650</v>
      </c>
      <c r="C20" s="58" t="s">
        <v>84</v>
      </c>
      <c r="D20" s="58" t="s">
        <v>89</v>
      </c>
      <c r="E20" s="58" t="s">
        <v>135</v>
      </c>
      <c r="F20" s="58" t="s">
        <v>131</v>
      </c>
      <c r="G20" s="58" t="s">
        <v>84</v>
      </c>
      <c r="H20" s="58" t="s">
        <v>145</v>
      </c>
      <c r="I20" s="58" t="s">
        <v>140</v>
      </c>
      <c r="J20" s="110">
        <f>J21</f>
        <v>22519.4</v>
      </c>
      <c r="K20" s="110">
        <f>K21</f>
        <v>19970.599999999999</v>
      </c>
      <c r="L20" s="111">
        <f t="shared" si="0"/>
        <v>88.681758839045429</v>
      </c>
    </row>
    <row r="21" spans="1:12" ht="25.5" x14ac:dyDescent="0.25">
      <c r="A21" s="59" t="s">
        <v>141</v>
      </c>
      <c r="B21" s="57">
        <v>650</v>
      </c>
      <c r="C21" s="58" t="s">
        <v>84</v>
      </c>
      <c r="D21" s="58" t="s">
        <v>89</v>
      </c>
      <c r="E21" s="58" t="s">
        <v>135</v>
      </c>
      <c r="F21" s="58" t="s">
        <v>131</v>
      </c>
      <c r="G21" s="58" t="s">
        <v>84</v>
      </c>
      <c r="H21" s="58" t="s">
        <v>145</v>
      </c>
      <c r="I21" s="58" t="s">
        <v>142</v>
      </c>
      <c r="J21" s="110">
        <v>22519.4</v>
      </c>
      <c r="K21" s="110">
        <v>19970.599999999999</v>
      </c>
      <c r="L21" s="111">
        <f t="shared" si="0"/>
        <v>88.681758839045429</v>
      </c>
    </row>
    <row r="22" spans="1:12" ht="25.5" x14ac:dyDescent="0.25">
      <c r="A22" s="59" t="s">
        <v>146</v>
      </c>
      <c r="B22" s="57">
        <v>650</v>
      </c>
      <c r="C22" s="58" t="s">
        <v>84</v>
      </c>
      <c r="D22" s="58" t="s">
        <v>89</v>
      </c>
      <c r="E22" s="58" t="s">
        <v>135</v>
      </c>
      <c r="F22" s="58" t="s">
        <v>131</v>
      </c>
      <c r="G22" s="58" t="s">
        <v>84</v>
      </c>
      <c r="H22" s="58" t="s">
        <v>145</v>
      </c>
      <c r="I22" s="58" t="s">
        <v>147</v>
      </c>
      <c r="J22" s="110">
        <f>J23</f>
        <v>79.8</v>
      </c>
      <c r="K22" s="110">
        <f>K23</f>
        <v>48.1</v>
      </c>
      <c r="L22" s="111">
        <f t="shared" si="0"/>
        <v>60.275689223057647</v>
      </c>
    </row>
    <row r="23" spans="1:12" ht="26.25" x14ac:dyDescent="0.25">
      <c r="A23" s="42" t="s">
        <v>148</v>
      </c>
      <c r="B23" s="57">
        <v>650</v>
      </c>
      <c r="C23" s="58" t="s">
        <v>84</v>
      </c>
      <c r="D23" s="58" t="s">
        <v>89</v>
      </c>
      <c r="E23" s="58" t="s">
        <v>135</v>
      </c>
      <c r="F23" s="58" t="s">
        <v>131</v>
      </c>
      <c r="G23" s="58" t="s">
        <v>84</v>
      </c>
      <c r="H23" s="58" t="s">
        <v>145</v>
      </c>
      <c r="I23" s="58" t="s">
        <v>149</v>
      </c>
      <c r="J23" s="110">
        <v>79.8</v>
      </c>
      <c r="K23" s="110">
        <v>48.1</v>
      </c>
      <c r="L23" s="111">
        <f t="shared" si="0"/>
        <v>60.275689223057647</v>
      </c>
    </row>
    <row r="24" spans="1:12" x14ac:dyDescent="0.25">
      <c r="A24" s="42" t="s">
        <v>150</v>
      </c>
      <c r="B24" s="57">
        <v>650</v>
      </c>
      <c r="C24" s="58" t="s">
        <v>84</v>
      </c>
      <c r="D24" s="58" t="s">
        <v>89</v>
      </c>
      <c r="E24" s="58" t="s">
        <v>135</v>
      </c>
      <c r="F24" s="58" t="s">
        <v>131</v>
      </c>
      <c r="G24" s="58" t="s">
        <v>84</v>
      </c>
      <c r="H24" s="58" t="s">
        <v>145</v>
      </c>
      <c r="I24" s="58" t="s">
        <v>151</v>
      </c>
      <c r="J24" s="110">
        <f>J25</f>
        <v>29.2</v>
      </c>
      <c r="K24" s="110">
        <f>K25</f>
        <v>25.9</v>
      </c>
      <c r="L24" s="111">
        <f t="shared" si="0"/>
        <v>88.698630136986296</v>
      </c>
    </row>
    <row r="25" spans="1:12" x14ac:dyDescent="0.25">
      <c r="A25" s="62" t="s">
        <v>152</v>
      </c>
      <c r="B25" s="57">
        <v>650</v>
      </c>
      <c r="C25" s="58" t="s">
        <v>84</v>
      </c>
      <c r="D25" s="58" t="s">
        <v>89</v>
      </c>
      <c r="E25" s="58" t="s">
        <v>135</v>
      </c>
      <c r="F25" s="58" t="s">
        <v>131</v>
      </c>
      <c r="G25" s="58" t="s">
        <v>84</v>
      </c>
      <c r="H25" s="58" t="s">
        <v>145</v>
      </c>
      <c r="I25" s="58" t="s">
        <v>153</v>
      </c>
      <c r="J25" s="110">
        <v>29.2</v>
      </c>
      <c r="K25" s="110">
        <v>25.9</v>
      </c>
      <c r="L25" s="111">
        <f t="shared" si="0"/>
        <v>88.698630136986296</v>
      </c>
    </row>
    <row r="26" spans="1:12" s="53" customFormat="1" ht="40.5" x14ac:dyDescent="0.25">
      <c r="A26" s="63" t="s">
        <v>90</v>
      </c>
      <c r="B26" s="52">
        <v>650</v>
      </c>
      <c r="C26" s="54" t="s">
        <v>84</v>
      </c>
      <c r="D26" s="54" t="s">
        <v>91</v>
      </c>
      <c r="E26" s="54" t="s">
        <v>85</v>
      </c>
      <c r="F26" s="54" t="s">
        <v>131</v>
      </c>
      <c r="G26" s="54" t="s">
        <v>85</v>
      </c>
      <c r="H26" s="54" t="s">
        <v>132</v>
      </c>
      <c r="I26" s="54" t="s">
        <v>133</v>
      </c>
      <c r="J26" s="108">
        <f>J32+J27</f>
        <v>91.4</v>
      </c>
      <c r="K26" s="108">
        <f>K32+K27</f>
        <v>91.4</v>
      </c>
      <c r="L26" s="108">
        <f t="shared" si="0"/>
        <v>100</v>
      </c>
    </row>
    <row r="27" spans="1:12" x14ac:dyDescent="0.25">
      <c r="A27" s="42" t="s">
        <v>154</v>
      </c>
      <c r="B27" s="57">
        <v>650</v>
      </c>
      <c r="C27" s="58" t="s">
        <v>84</v>
      </c>
      <c r="D27" s="58" t="s">
        <v>91</v>
      </c>
      <c r="E27" s="58" t="s">
        <v>155</v>
      </c>
      <c r="F27" s="58" t="s">
        <v>131</v>
      </c>
      <c r="G27" s="58" t="s">
        <v>85</v>
      </c>
      <c r="H27" s="58" t="s">
        <v>132</v>
      </c>
      <c r="I27" s="58" t="s">
        <v>133</v>
      </c>
      <c r="J27" s="110">
        <f t="shared" ref="J27:K29" si="3">J28</f>
        <v>38.700000000000003</v>
      </c>
      <c r="K27" s="110">
        <f t="shared" si="3"/>
        <v>38.700000000000003</v>
      </c>
      <c r="L27" s="111">
        <f t="shared" si="0"/>
        <v>100</v>
      </c>
    </row>
    <row r="28" spans="1:12" ht="39" x14ac:dyDescent="0.25">
      <c r="A28" s="64" t="s">
        <v>156</v>
      </c>
      <c r="B28" s="57">
        <v>650</v>
      </c>
      <c r="C28" s="58" t="s">
        <v>84</v>
      </c>
      <c r="D28" s="58" t="s">
        <v>91</v>
      </c>
      <c r="E28" s="58" t="s">
        <v>155</v>
      </c>
      <c r="F28" s="58" t="s">
        <v>131</v>
      </c>
      <c r="G28" s="58" t="s">
        <v>87</v>
      </c>
      <c r="H28" s="58" t="s">
        <v>132</v>
      </c>
      <c r="I28" s="58" t="s">
        <v>133</v>
      </c>
      <c r="J28" s="110">
        <f t="shared" si="3"/>
        <v>38.700000000000003</v>
      </c>
      <c r="K28" s="110">
        <f t="shared" si="3"/>
        <v>38.700000000000003</v>
      </c>
      <c r="L28" s="111">
        <f t="shared" si="0"/>
        <v>100</v>
      </c>
    </row>
    <row r="29" spans="1:12" ht="51.75" x14ac:dyDescent="0.25">
      <c r="A29" s="42" t="s">
        <v>157</v>
      </c>
      <c r="B29" s="57">
        <v>650</v>
      </c>
      <c r="C29" s="58" t="s">
        <v>84</v>
      </c>
      <c r="D29" s="58" t="s">
        <v>91</v>
      </c>
      <c r="E29" s="58" t="s">
        <v>155</v>
      </c>
      <c r="F29" s="58" t="s">
        <v>131</v>
      </c>
      <c r="G29" s="58" t="s">
        <v>87</v>
      </c>
      <c r="H29" s="58" t="s">
        <v>158</v>
      </c>
      <c r="I29" s="58" t="s">
        <v>133</v>
      </c>
      <c r="J29" s="110">
        <f t="shared" si="3"/>
        <v>38.700000000000003</v>
      </c>
      <c r="K29" s="110">
        <f t="shared" si="3"/>
        <v>38.700000000000003</v>
      </c>
      <c r="L29" s="111">
        <f t="shared" si="0"/>
        <v>100</v>
      </c>
    </row>
    <row r="30" spans="1:12" x14ac:dyDescent="0.25">
      <c r="A30" s="42" t="s">
        <v>159</v>
      </c>
      <c r="B30" s="57">
        <v>650</v>
      </c>
      <c r="C30" s="58" t="s">
        <v>84</v>
      </c>
      <c r="D30" s="58" t="s">
        <v>91</v>
      </c>
      <c r="E30" s="58" t="s">
        <v>155</v>
      </c>
      <c r="F30" s="58" t="s">
        <v>131</v>
      </c>
      <c r="G30" s="58" t="s">
        <v>87</v>
      </c>
      <c r="H30" s="58" t="s">
        <v>158</v>
      </c>
      <c r="I30" s="58" t="s">
        <v>160</v>
      </c>
      <c r="J30" s="110">
        <f>J31</f>
        <v>38.700000000000003</v>
      </c>
      <c r="K30" s="110">
        <f>K31</f>
        <v>38.700000000000003</v>
      </c>
      <c r="L30" s="111">
        <f t="shared" si="0"/>
        <v>100</v>
      </c>
    </row>
    <row r="31" spans="1:12" x14ac:dyDescent="0.25">
      <c r="A31" s="65" t="s">
        <v>59</v>
      </c>
      <c r="B31" s="57">
        <v>650</v>
      </c>
      <c r="C31" s="58" t="s">
        <v>84</v>
      </c>
      <c r="D31" s="58" t="s">
        <v>91</v>
      </c>
      <c r="E31" s="58" t="s">
        <v>155</v>
      </c>
      <c r="F31" s="58" t="s">
        <v>131</v>
      </c>
      <c r="G31" s="58" t="s">
        <v>87</v>
      </c>
      <c r="H31" s="58" t="s">
        <v>158</v>
      </c>
      <c r="I31" s="58" t="s">
        <v>161</v>
      </c>
      <c r="J31" s="110">
        <v>38.700000000000003</v>
      </c>
      <c r="K31" s="110">
        <v>38.700000000000003</v>
      </c>
      <c r="L31" s="111">
        <f t="shared" si="0"/>
        <v>100</v>
      </c>
    </row>
    <row r="32" spans="1:12" ht="51.75" x14ac:dyDescent="0.25">
      <c r="A32" s="61" t="s">
        <v>162</v>
      </c>
      <c r="B32" s="57">
        <v>650</v>
      </c>
      <c r="C32" s="58" t="s">
        <v>84</v>
      </c>
      <c r="D32" s="58" t="s">
        <v>91</v>
      </c>
      <c r="E32" s="58" t="s">
        <v>163</v>
      </c>
      <c r="F32" s="58" t="s">
        <v>131</v>
      </c>
      <c r="G32" s="58" t="s">
        <v>85</v>
      </c>
      <c r="H32" s="58" t="s">
        <v>132</v>
      </c>
      <c r="I32" s="58" t="s">
        <v>133</v>
      </c>
      <c r="J32" s="110">
        <f>J33</f>
        <v>52.7</v>
      </c>
      <c r="K32" s="110">
        <f>K33</f>
        <v>52.7</v>
      </c>
      <c r="L32" s="111">
        <f t="shared" si="0"/>
        <v>100</v>
      </c>
    </row>
    <row r="33" spans="1:12" ht="26.25" x14ac:dyDescent="0.25">
      <c r="A33" s="62" t="s">
        <v>164</v>
      </c>
      <c r="B33" s="57">
        <v>650</v>
      </c>
      <c r="C33" s="58" t="s">
        <v>84</v>
      </c>
      <c r="D33" s="58" t="s">
        <v>91</v>
      </c>
      <c r="E33" s="58" t="s">
        <v>163</v>
      </c>
      <c r="F33" s="58" t="s">
        <v>131</v>
      </c>
      <c r="G33" s="58" t="s">
        <v>87</v>
      </c>
      <c r="H33" s="58" t="s">
        <v>132</v>
      </c>
      <c r="I33" s="58" t="s">
        <v>133</v>
      </c>
      <c r="J33" s="110">
        <f t="shared" ref="J33:K34" si="4">J34</f>
        <v>52.7</v>
      </c>
      <c r="K33" s="110">
        <f t="shared" si="4"/>
        <v>52.7</v>
      </c>
      <c r="L33" s="111">
        <f t="shared" si="0"/>
        <v>100</v>
      </c>
    </row>
    <row r="34" spans="1:12" ht="51.75" x14ac:dyDescent="0.25">
      <c r="A34" s="62" t="s">
        <v>157</v>
      </c>
      <c r="B34" s="57">
        <v>650</v>
      </c>
      <c r="C34" s="58" t="s">
        <v>84</v>
      </c>
      <c r="D34" s="58" t="s">
        <v>91</v>
      </c>
      <c r="E34" s="58" t="s">
        <v>163</v>
      </c>
      <c r="F34" s="58" t="s">
        <v>131</v>
      </c>
      <c r="G34" s="58" t="s">
        <v>87</v>
      </c>
      <c r="H34" s="58" t="s">
        <v>158</v>
      </c>
      <c r="I34" s="58" t="s">
        <v>133</v>
      </c>
      <c r="J34" s="110">
        <f t="shared" si="4"/>
        <v>52.7</v>
      </c>
      <c r="K34" s="110">
        <f t="shared" si="4"/>
        <v>52.7</v>
      </c>
      <c r="L34" s="111">
        <f t="shared" si="0"/>
        <v>100</v>
      </c>
    </row>
    <row r="35" spans="1:12" x14ac:dyDescent="0.25">
      <c r="A35" s="42" t="s">
        <v>159</v>
      </c>
      <c r="B35" s="57">
        <v>650</v>
      </c>
      <c r="C35" s="58" t="s">
        <v>84</v>
      </c>
      <c r="D35" s="58" t="s">
        <v>91</v>
      </c>
      <c r="E35" s="58" t="s">
        <v>163</v>
      </c>
      <c r="F35" s="58" t="s">
        <v>131</v>
      </c>
      <c r="G35" s="58" t="s">
        <v>87</v>
      </c>
      <c r="H35" s="58" t="s">
        <v>158</v>
      </c>
      <c r="I35" s="58" t="s">
        <v>160</v>
      </c>
      <c r="J35" s="110">
        <f>J36</f>
        <v>52.7</v>
      </c>
      <c r="K35" s="110">
        <f>K36</f>
        <v>52.7</v>
      </c>
      <c r="L35" s="111">
        <f t="shared" si="0"/>
        <v>100</v>
      </c>
    </row>
    <row r="36" spans="1:12" x14ac:dyDescent="0.25">
      <c r="A36" s="65" t="s">
        <v>59</v>
      </c>
      <c r="B36" s="57">
        <v>650</v>
      </c>
      <c r="C36" s="58" t="s">
        <v>84</v>
      </c>
      <c r="D36" s="58" t="s">
        <v>91</v>
      </c>
      <c r="E36" s="58" t="s">
        <v>163</v>
      </c>
      <c r="F36" s="58" t="s">
        <v>131</v>
      </c>
      <c r="G36" s="58" t="s">
        <v>87</v>
      </c>
      <c r="H36" s="58" t="s">
        <v>158</v>
      </c>
      <c r="I36" s="58" t="s">
        <v>161</v>
      </c>
      <c r="J36" s="110">
        <v>52.7</v>
      </c>
      <c r="K36" s="110">
        <v>52.7</v>
      </c>
      <c r="L36" s="111">
        <f t="shared" si="0"/>
        <v>100</v>
      </c>
    </row>
    <row r="37" spans="1:12" s="53" customFormat="1" x14ac:dyDescent="0.25">
      <c r="A37" s="66" t="s">
        <v>92</v>
      </c>
      <c r="B37" s="52">
        <v>650</v>
      </c>
      <c r="C37" s="54" t="s">
        <v>84</v>
      </c>
      <c r="D37" s="54" t="s">
        <v>93</v>
      </c>
      <c r="E37" s="54" t="s">
        <v>85</v>
      </c>
      <c r="F37" s="54" t="s">
        <v>131</v>
      </c>
      <c r="G37" s="54" t="s">
        <v>85</v>
      </c>
      <c r="H37" s="54" t="s">
        <v>132</v>
      </c>
      <c r="I37" s="54" t="s">
        <v>133</v>
      </c>
      <c r="J37" s="108">
        <f t="shared" ref="J37:K41" si="5">J38</f>
        <v>399</v>
      </c>
      <c r="K37" s="108">
        <f t="shared" si="5"/>
        <v>399</v>
      </c>
      <c r="L37" s="108">
        <f t="shared" si="0"/>
        <v>100</v>
      </c>
    </row>
    <row r="38" spans="1:12" x14ac:dyDescent="0.25">
      <c r="A38" s="65" t="s">
        <v>154</v>
      </c>
      <c r="B38" s="57">
        <v>650</v>
      </c>
      <c r="C38" s="58" t="s">
        <v>84</v>
      </c>
      <c r="D38" s="58" t="s">
        <v>93</v>
      </c>
      <c r="E38" s="58" t="s">
        <v>155</v>
      </c>
      <c r="F38" s="58" t="s">
        <v>131</v>
      </c>
      <c r="G38" s="58" t="s">
        <v>85</v>
      </c>
      <c r="H38" s="58" t="s">
        <v>132</v>
      </c>
      <c r="I38" s="58" t="s">
        <v>133</v>
      </c>
      <c r="J38" s="110">
        <f t="shared" si="5"/>
        <v>399</v>
      </c>
      <c r="K38" s="110">
        <f t="shared" si="5"/>
        <v>399</v>
      </c>
      <c r="L38" s="111">
        <f t="shared" si="0"/>
        <v>100</v>
      </c>
    </row>
    <row r="39" spans="1:12" ht="39" x14ac:dyDescent="0.25">
      <c r="A39" s="65" t="s">
        <v>165</v>
      </c>
      <c r="B39" s="57">
        <v>650</v>
      </c>
      <c r="C39" s="58" t="s">
        <v>84</v>
      </c>
      <c r="D39" s="58" t="s">
        <v>93</v>
      </c>
      <c r="E39" s="58" t="s">
        <v>155</v>
      </c>
      <c r="F39" s="58" t="s">
        <v>131</v>
      </c>
      <c r="G39" s="58" t="s">
        <v>84</v>
      </c>
      <c r="H39" s="58" t="s">
        <v>132</v>
      </c>
      <c r="I39" s="58" t="s">
        <v>133</v>
      </c>
      <c r="J39" s="110">
        <f t="shared" si="5"/>
        <v>399</v>
      </c>
      <c r="K39" s="110">
        <f t="shared" si="5"/>
        <v>399</v>
      </c>
      <c r="L39" s="111">
        <f t="shared" si="0"/>
        <v>100</v>
      </c>
    </row>
    <row r="40" spans="1:12" ht="26.25" x14ac:dyDescent="0.25">
      <c r="A40" s="65" t="s">
        <v>166</v>
      </c>
      <c r="B40" s="57">
        <v>650</v>
      </c>
      <c r="C40" s="58" t="s">
        <v>84</v>
      </c>
      <c r="D40" s="58" t="s">
        <v>93</v>
      </c>
      <c r="E40" s="58" t="s">
        <v>155</v>
      </c>
      <c r="F40" s="58" t="s">
        <v>131</v>
      </c>
      <c r="G40" s="58" t="s">
        <v>84</v>
      </c>
      <c r="H40" s="58" t="s">
        <v>167</v>
      </c>
      <c r="I40" s="58" t="s">
        <v>133</v>
      </c>
      <c r="J40" s="110">
        <f t="shared" si="5"/>
        <v>399</v>
      </c>
      <c r="K40" s="110">
        <f t="shared" si="5"/>
        <v>399</v>
      </c>
      <c r="L40" s="111">
        <f t="shared" si="0"/>
        <v>100</v>
      </c>
    </row>
    <row r="41" spans="1:12" x14ac:dyDescent="0.25">
      <c r="A41" s="65" t="s">
        <v>150</v>
      </c>
      <c r="B41" s="57">
        <v>650</v>
      </c>
      <c r="C41" s="58" t="s">
        <v>84</v>
      </c>
      <c r="D41" s="58" t="s">
        <v>93</v>
      </c>
      <c r="E41" s="58" t="s">
        <v>155</v>
      </c>
      <c r="F41" s="58" t="s">
        <v>131</v>
      </c>
      <c r="G41" s="58" t="s">
        <v>84</v>
      </c>
      <c r="H41" s="58" t="s">
        <v>167</v>
      </c>
      <c r="I41" s="58" t="s">
        <v>151</v>
      </c>
      <c r="J41" s="110">
        <f t="shared" si="5"/>
        <v>399</v>
      </c>
      <c r="K41" s="110">
        <f t="shared" si="5"/>
        <v>399</v>
      </c>
      <c r="L41" s="111">
        <f t="shared" si="0"/>
        <v>100</v>
      </c>
    </row>
    <row r="42" spans="1:12" x14ac:dyDescent="0.25">
      <c r="A42" s="65" t="s">
        <v>168</v>
      </c>
      <c r="B42" s="57">
        <v>650</v>
      </c>
      <c r="C42" s="58" t="s">
        <v>84</v>
      </c>
      <c r="D42" s="58" t="s">
        <v>93</v>
      </c>
      <c r="E42" s="58" t="s">
        <v>155</v>
      </c>
      <c r="F42" s="58" t="s">
        <v>131</v>
      </c>
      <c r="G42" s="58" t="s">
        <v>84</v>
      </c>
      <c r="H42" s="58" t="s">
        <v>167</v>
      </c>
      <c r="I42" s="58" t="s">
        <v>169</v>
      </c>
      <c r="J42" s="110">
        <v>399</v>
      </c>
      <c r="K42" s="110">
        <v>399</v>
      </c>
      <c r="L42" s="111">
        <f t="shared" si="0"/>
        <v>100</v>
      </c>
    </row>
    <row r="43" spans="1:12" s="53" customFormat="1" x14ac:dyDescent="0.25">
      <c r="A43" s="67" t="s">
        <v>94</v>
      </c>
      <c r="B43" s="52">
        <v>650</v>
      </c>
      <c r="C43" s="68" t="s">
        <v>84</v>
      </c>
      <c r="D43" s="68" t="s">
        <v>170</v>
      </c>
      <c r="E43" s="68" t="s">
        <v>85</v>
      </c>
      <c r="F43" s="68" t="s">
        <v>131</v>
      </c>
      <c r="G43" s="68" t="s">
        <v>85</v>
      </c>
      <c r="H43" s="68" t="s">
        <v>132</v>
      </c>
      <c r="I43" s="68" t="s">
        <v>133</v>
      </c>
      <c r="J43" s="108">
        <f>J44</f>
        <v>94</v>
      </c>
      <c r="K43" s="108">
        <f>K44</f>
        <v>0</v>
      </c>
      <c r="L43" s="108">
        <f t="shared" si="0"/>
        <v>0</v>
      </c>
    </row>
    <row r="44" spans="1:12" ht="51.75" x14ac:dyDescent="0.25">
      <c r="A44" s="61" t="s">
        <v>162</v>
      </c>
      <c r="B44" s="57">
        <v>650</v>
      </c>
      <c r="C44" s="58" t="s">
        <v>84</v>
      </c>
      <c r="D44" s="58" t="s">
        <v>170</v>
      </c>
      <c r="E44" s="58" t="s">
        <v>163</v>
      </c>
      <c r="F44" s="58" t="s">
        <v>131</v>
      </c>
      <c r="G44" s="58" t="s">
        <v>85</v>
      </c>
      <c r="H44" s="58" t="s">
        <v>132</v>
      </c>
      <c r="I44" s="58" t="s">
        <v>133</v>
      </c>
      <c r="J44" s="110">
        <f>J45</f>
        <v>94</v>
      </c>
      <c r="K44" s="110">
        <f>K45</f>
        <v>0</v>
      </c>
      <c r="L44" s="111">
        <f t="shared" si="0"/>
        <v>0</v>
      </c>
    </row>
    <row r="45" spans="1:12" ht="26.25" x14ac:dyDescent="0.25">
      <c r="A45" s="42" t="s">
        <v>171</v>
      </c>
      <c r="B45" s="57">
        <v>650</v>
      </c>
      <c r="C45" s="58" t="s">
        <v>84</v>
      </c>
      <c r="D45" s="58" t="s">
        <v>170</v>
      </c>
      <c r="E45" s="58" t="s">
        <v>163</v>
      </c>
      <c r="F45" s="58" t="s">
        <v>131</v>
      </c>
      <c r="G45" s="58" t="s">
        <v>98</v>
      </c>
      <c r="H45" s="58" t="s">
        <v>132</v>
      </c>
      <c r="I45" s="58" t="s">
        <v>133</v>
      </c>
      <c r="J45" s="110">
        <f t="shared" ref="J45:K46" si="6">J46</f>
        <v>94</v>
      </c>
      <c r="K45" s="110">
        <f t="shared" si="6"/>
        <v>0</v>
      </c>
      <c r="L45" s="111">
        <f t="shared" si="0"/>
        <v>0</v>
      </c>
    </row>
    <row r="46" spans="1:12" x14ac:dyDescent="0.25">
      <c r="A46" s="62" t="s">
        <v>172</v>
      </c>
      <c r="B46" s="57">
        <v>650</v>
      </c>
      <c r="C46" s="58" t="s">
        <v>84</v>
      </c>
      <c r="D46" s="58" t="s">
        <v>170</v>
      </c>
      <c r="E46" s="58" t="s">
        <v>163</v>
      </c>
      <c r="F46" s="58" t="s">
        <v>131</v>
      </c>
      <c r="G46" s="58" t="s">
        <v>98</v>
      </c>
      <c r="H46" s="58" t="s">
        <v>173</v>
      </c>
      <c r="I46" s="58" t="s">
        <v>133</v>
      </c>
      <c r="J46" s="110">
        <f t="shared" si="6"/>
        <v>94</v>
      </c>
      <c r="K46" s="110">
        <f t="shared" si="6"/>
        <v>0</v>
      </c>
      <c r="L46" s="111">
        <f t="shared" si="0"/>
        <v>0</v>
      </c>
    </row>
    <row r="47" spans="1:12" x14ac:dyDescent="0.25">
      <c r="A47" s="42" t="s">
        <v>150</v>
      </c>
      <c r="B47" s="57">
        <v>650</v>
      </c>
      <c r="C47" s="58" t="s">
        <v>84</v>
      </c>
      <c r="D47" s="58" t="s">
        <v>170</v>
      </c>
      <c r="E47" s="58" t="s">
        <v>163</v>
      </c>
      <c r="F47" s="58" t="s">
        <v>131</v>
      </c>
      <c r="G47" s="58" t="s">
        <v>98</v>
      </c>
      <c r="H47" s="58" t="s">
        <v>173</v>
      </c>
      <c r="I47" s="58" t="s">
        <v>151</v>
      </c>
      <c r="J47" s="110">
        <f>J48</f>
        <v>94</v>
      </c>
      <c r="K47" s="110">
        <f>K48</f>
        <v>0</v>
      </c>
      <c r="L47" s="111">
        <f t="shared" si="0"/>
        <v>0</v>
      </c>
    </row>
    <row r="48" spans="1:12" x14ac:dyDescent="0.25">
      <c r="A48" s="42" t="s">
        <v>174</v>
      </c>
      <c r="B48" s="57">
        <v>650</v>
      </c>
      <c r="C48" s="58" t="s">
        <v>84</v>
      </c>
      <c r="D48" s="58" t="s">
        <v>170</v>
      </c>
      <c r="E48" s="58" t="s">
        <v>163</v>
      </c>
      <c r="F48" s="58" t="s">
        <v>131</v>
      </c>
      <c r="G48" s="58" t="s">
        <v>98</v>
      </c>
      <c r="H48" s="58" t="s">
        <v>173</v>
      </c>
      <c r="I48" s="58" t="s">
        <v>175</v>
      </c>
      <c r="J48" s="110">
        <v>94</v>
      </c>
      <c r="K48" s="110">
        <v>0</v>
      </c>
      <c r="L48" s="111">
        <f t="shared" si="0"/>
        <v>0</v>
      </c>
    </row>
    <row r="49" spans="1:12" s="53" customFormat="1" x14ac:dyDescent="0.25">
      <c r="A49" s="52" t="s">
        <v>95</v>
      </c>
      <c r="B49" s="52">
        <v>650</v>
      </c>
      <c r="C49" s="54" t="s">
        <v>84</v>
      </c>
      <c r="D49" s="54" t="s">
        <v>176</v>
      </c>
      <c r="E49" s="54" t="s">
        <v>85</v>
      </c>
      <c r="F49" s="54" t="s">
        <v>131</v>
      </c>
      <c r="G49" s="54" t="s">
        <v>85</v>
      </c>
      <c r="H49" s="54" t="s">
        <v>132</v>
      </c>
      <c r="I49" s="54" t="s">
        <v>133</v>
      </c>
      <c r="J49" s="108">
        <f>J63+J50</f>
        <v>16226.300000000001</v>
      </c>
      <c r="K49" s="108">
        <f>K63+K50</f>
        <v>11030.2</v>
      </c>
      <c r="L49" s="108">
        <f t="shared" si="0"/>
        <v>67.977296118030608</v>
      </c>
    </row>
    <row r="50" spans="1:12" ht="39" x14ac:dyDescent="0.25">
      <c r="A50" s="61" t="s">
        <v>134</v>
      </c>
      <c r="B50" s="57">
        <v>650</v>
      </c>
      <c r="C50" s="58" t="s">
        <v>84</v>
      </c>
      <c r="D50" s="58" t="s">
        <v>176</v>
      </c>
      <c r="E50" s="58" t="s">
        <v>135</v>
      </c>
      <c r="F50" s="58" t="s">
        <v>131</v>
      </c>
      <c r="G50" s="58" t="s">
        <v>85</v>
      </c>
      <c r="H50" s="58" t="s">
        <v>132</v>
      </c>
      <c r="I50" s="58" t="s">
        <v>133</v>
      </c>
      <c r="J50" s="110">
        <f>J51+J55</f>
        <v>16196.300000000001</v>
      </c>
      <c r="K50" s="110">
        <f>K51+K55</f>
        <v>11000.2</v>
      </c>
      <c r="L50" s="111">
        <f t="shared" si="0"/>
        <v>67.917981267326482</v>
      </c>
    </row>
    <row r="51" spans="1:12" ht="24.75" x14ac:dyDescent="0.25">
      <c r="A51" s="132" t="s">
        <v>143</v>
      </c>
      <c r="B51" s="130">
        <v>650</v>
      </c>
      <c r="C51" s="130" t="s">
        <v>84</v>
      </c>
      <c r="D51" s="130" t="s">
        <v>176</v>
      </c>
      <c r="E51" s="130" t="s">
        <v>135</v>
      </c>
      <c r="F51" s="130" t="s">
        <v>131</v>
      </c>
      <c r="G51" s="130" t="s">
        <v>84</v>
      </c>
      <c r="H51" s="130" t="s">
        <v>132</v>
      </c>
      <c r="I51" s="130" t="s">
        <v>133</v>
      </c>
      <c r="J51" s="110">
        <f>J52</f>
        <v>2.6</v>
      </c>
      <c r="K51" s="110">
        <f>K52</f>
        <v>2.6</v>
      </c>
      <c r="L51" s="111">
        <f t="shared" si="0"/>
        <v>100</v>
      </c>
    </row>
    <row r="52" spans="1:12" x14ac:dyDescent="0.25">
      <c r="A52" s="132" t="s">
        <v>253</v>
      </c>
      <c r="B52" s="130">
        <v>650</v>
      </c>
      <c r="C52" s="130" t="s">
        <v>84</v>
      </c>
      <c r="D52" s="130" t="s">
        <v>176</v>
      </c>
      <c r="E52" s="130" t="s">
        <v>135</v>
      </c>
      <c r="F52" s="130" t="s">
        <v>131</v>
      </c>
      <c r="G52" s="130" t="s">
        <v>84</v>
      </c>
      <c r="H52" s="130" t="s">
        <v>254</v>
      </c>
      <c r="I52" s="130" t="s">
        <v>133</v>
      </c>
      <c r="J52" s="110">
        <f>J54</f>
        <v>2.6</v>
      </c>
      <c r="K52" s="110">
        <f>K54</f>
        <v>2.6</v>
      </c>
      <c r="L52" s="111">
        <f t="shared" si="0"/>
        <v>100</v>
      </c>
    </row>
    <row r="53" spans="1:12" x14ac:dyDescent="0.25">
      <c r="A53" s="132" t="s">
        <v>150</v>
      </c>
      <c r="B53" s="130">
        <v>650</v>
      </c>
      <c r="C53" s="130" t="s">
        <v>84</v>
      </c>
      <c r="D53" s="130" t="s">
        <v>176</v>
      </c>
      <c r="E53" s="130" t="s">
        <v>135</v>
      </c>
      <c r="F53" s="130" t="s">
        <v>131</v>
      </c>
      <c r="G53" s="130" t="s">
        <v>84</v>
      </c>
      <c r="H53" s="130" t="s">
        <v>254</v>
      </c>
      <c r="I53" s="130" t="s">
        <v>151</v>
      </c>
      <c r="J53" s="110">
        <f>J54</f>
        <v>2.6</v>
      </c>
      <c r="K53" s="110">
        <f>K54</f>
        <v>2.6</v>
      </c>
      <c r="L53" s="111">
        <f t="shared" si="0"/>
        <v>100</v>
      </c>
    </row>
    <row r="54" spans="1:12" x14ac:dyDescent="0.25">
      <c r="A54" s="131" t="s">
        <v>293</v>
      </c>
      <c r="B54" s="130">
        <v>650</v>
      </c>
      <c r="C54" s="130" t="s">
        <v>84</v>
      </c>
      <c r="D54" s="130" t="s">
        <v>176</v>
      </c>
      <c r="E54" s="130" t="s">
        <v>135</v>
      </c>
      <c r="F54" s="130" t="s">
        <v>131</v>
      </c>
      <c r="G54" s="130" t="s">
        <v>84</v>
      </c>
      <c r="H54" s="130" t="s">
        <v>254</v>
      </c>
      <c r="I54" s="130" t="s">
        <v>292</v>
      </c>
      <c r="J54" s="110">
        <v>2.6</v>
      </c>
      <c r="K54" s="110">
        <v>2.6</v>
      </c>
      <c r="L54" s="111">
        <f t="shared" si="0"/>
        <v>100</v>
      </c>
    </row>
    <row r="55" spans="1:12" ht="51.75" x14ac:dyDescent="0.25">
      <c r="A55" s="62" t="s">
        <v>177</v>
      </c>
      <c r="B55" s="57">
        <v>650</v>
      </c>
      <c r="C55" s="58" t="s">
        <v>84</v>
      </c>
      <c r="D55" s="58" t="s">
        <v>176</v>
      </c>
      <c r="E55" s="58" t="s">
        <v>135</v>
      </c>
      <c r="F55" s="58" t="s">
        <v>131</v>
      </c>
      <c r="G55" s="58" t="s">
        <v>87</v>
      </c>
      <c r="H55" s="58" t="s">
        <v>132</v>
      </c>
      <c r="I55" s="58" t="s">
        <v>133</v>
      </c>
      <c r="J55" s="110">
        <f>J56</f>
        <v>16193.7</v>
      </c>
      <c r="K55" s="110">
        <f>K56</f>
        <v>10997.6</v>
      </c>
      <c r="L55" s="111">
        <f t="shared" si="0"/>
        <v>67.91283029820238</v>
      </c>
    </row>
    <row r="56" spans="1:12" ht="26.25" x14ac:dyDescent="0.25">
      <c r="A56" s="62" t="s">
        <v>178</v>
      </c>
      <c r="B56" s="57">
        <v>650</v>
      </c>
      <c r="C56" s="58" t="s">
        <v>84</v>
      </c>
      <c r="D56" s="58" t="s">
        <v>176</v>
      </c>
      <c r="E56" s="58" t="s">
        <v>135</v>
      </c>
      <c r="F56" s="58" t="s">
        <v>131</v>
      </c>
      <c r="G56" s="58" t="s">
        <v>87</v>
      </c>
      <c r="H56" s="58" t="s">
        <v>179</v>
      </c>
      <c r="I56" s="58" t="s">
        <v>133</v>
      </c>
      <c r="J56" s="110">
        <f>J57+J59+J61</f>
        <v>16193.7</v>
      </c>
      <c r="K56" s="110">
        <f>K57+K59+K61</f>
        <v>10997.6</v>
      </c>
      <c r="L56" s="111">
        <f t="shared" si="0"/>
        <v>67.91283029820238</v>
      </c>
    </row>
    <row r="57" spans="1:12" ht="63.75" x14ac:dyDescent="0.25">
      <c r="A57" s="59" t="s">
        <v>139</v>
      </c>
      <c r="B57" s="57">
        <v>650</v>
      </c>
      <c r="C57" s="58" t="s">
        <v>84</v>
      </c>
      <c r="D57" s="58" t="s">
        <v>176</v>
      </c>
      <c r="E57" s="58" t="s">
        <v>135</v>
      </c>
      <c r="F57" s="58" t="s">
        <v>131</v>
      </c>
      <c r="G57" s="58" t="s">
        <v>87</v>
      </c>
      <c r="H57" s="58" t="s">
        <v>179</v>
      </c>
      <c r="I57" s="58" t="s">
        <v>140</v>
      </c>
      <c r="J57" s="110">
        <f>J58</f>
        <v>12626.6</v>
      </c>
      <c r="K57" s="110">
        <f>K58</f>
        <v>8377.2000000000007</v>
      </c>
      <c r="L57" s="111">
        <f t="shared" si="0"/>
        <v>66.345651244198763</v>
      </c>
    </row>
    <row r="58" spans="1:12" x14ac:dyDescent="0.25">
      <c r="A58" s="62" t="s">
        <v>180</v>
      </c>
      <c r="B58" s="57">
        <v>650</v>
      </c>
      <c r="C58" s="58" t="s">
        <v>84</v>
      </c>
      <c r="D58" s="58" t="s">
        <v>176</v>
      </c>
      <c r="E58" s="58" t="s">
        <v>135</v>
      </c>
      <c r="F58" s="58" t="s">
        <v>131</v>
      </c>
      <c r="G58" s="58" t="s">
        <v>87</v>
      </c>
      <c r="H58" s="58" t="s">
        <v>179</v>
      </c>
      <c r="I58" s="58" t="s">
        <v>181</v>
      </c>
      <c r="J58" s="110">
        <v>12626.6</v>
      </c>
      <c r="K58" s="110">
        <v>8377.2000000000007</v>
      </c>
      <c r="L58" s="111">
        <f t="shared" si="0"/>
        <v>66.345651244198763</v>
      </c>
    </row>
    <row r="59" spans="1:12" ht="25.5" x14ac:dyDescent="0.25">
      <c r="A59" s="59" t="s">
        <v>146</v>
      </c>
      <c r="B59" s="57">
        <v>650</v>
      </c>
      <c r="C59" s="58" t="s">
        <v>84</v>
      </c>
      <c r="D59" s="58" t="s">
        <v>176</v>
      </c>
      <c r="E59" s="58" t="s">
        <v>135</v>
      </c>
      <c r="F59" s="58" t="s">
        <v>131</v>
      </c>
      <c r="G59" s="58" t="s">
        <v>87</v>
      </c>
      <c r="H59" s="58" t="s">
        <v>179</v>
      </c>
      <c r="I59" s="58" t="s">
        <v>147</v>
      </c>
      <c r="J59" s="110">
        <f>J60</f>
        <v>3489.8</v>
      </c>
      <c r="K59" s="110">
        <f>K60</f>
        <v>2544.4</v>
      </c>
      <c r="L59" s="111">
        <f t="shared" si="0"/>
        <v>72.90962232792711</v>
      </c>
    </row>
    <row r="60" spans="1:12" ht="26.25" x14ac:dyDescent="0.25">
      <c r="A60" s="42" t="s">
        <v>148</v>
      </c>
      <c r="B60" s="57">
        <v>650</v>
      </c>
      <c r="C60" s="58" t="s">
        <v>84</v>
      </c>
      <c r="D60" s="58" t="s">
        <v>176</v>
      </c>
      <c r="E60" s="58" t="s">
        <v>135</v>
      </c>
      <c r="F60" s="58" t="s">
        <v>131</v>
      </c>
      <c r="G60" s="58" t="s">
        <v>87</v>
      </c>
      <c r="H60" s="58" t="s">
        <v>179</v>
      </c>
      <c r="I60" s="58" t="s">
        <v>149</v>
      </c>
      <c r="J60" s="110">
        <v>3489.8</v>
      </c>
      <c r="K60" s="110">
        <v>2544.4</v>
      </c>
      <c r="L60" s="111">
        <f t="shared" si="0"/>
        <v>72.90962232792711</v>
      </c>
    </row>
    <row r="61" spans="1:12" x14ac:dyDescent="0.25">
      <c r="A61" s="42" t="s">
        <v>150</v>
      </c>
      <c r="B61" s="57">
        <v>650</v>
      </c>
      <c r="C61" s="58" t="s">
        <v>84</v>
      </c>
      <c r="D61" s="58" t="s">
        <v>176</v>
      </c>
      <c r="E61" s="58" t="s">
        <v>135</v>
      </c>
      <c r="F61" s="58" t="s">
        <v>131</v>
      </c>
      <c r="G61" s="58" t="s">
        <v>87</v>
      </c>
      <c r="H61" s="58" t="s">
        <v>179</v>
      </c>
      <c r="I61" s="58" t="s">
        <v>151</v>
      </c>
      <c r="J61" s="110">
        <f>J62</f>
        <v>77.3</v>
      </c>
      <c r="K61" s="110">
        <f>K62</f>
        <v>76</v>
      </c>
      <c r="L61" s="111">
        <f t="shared" si="0"/>
        <v>98.318240620957312</v>
      </c>
    </row>
    <row r="62" spans="1:12" x14ac:dyDescent="0.25">
      <c r="A62" s="42" t="s">
        <v>152</v>
      </c>
      <c r="B62" s="57">
        <v>650</v>
      </c>
      <c r="C62" s="58" t="s">
        <v>84</v>
      </c>
      <c r="D62" s="58" t="s">
        <v>176</v>
      </c>
      <c r="E62" s="58" t="s">
        <v>135</v>
      </c>
      <c r="F62" s="58" t="s">
        <v>131</v>
      </c>
      <c r="G62" s="58" t="s">
        <v>87</v>
      </c>
      <c r="H62" s="58" t="s">
        <v>179</v>
      </c>
      <c r="I62" s="58" t="s">
        <v>153</v>
      </c>
      <c r="J62" s="110">
        <v>77.3</v>
      </c>
      <c r="K62" s="110">
        <v>76</v>
      </c>
      <c r="L62" s="111">
        <f t="shared" si="0"/>
        <v>98.318240620957312</v>
      </c>
    </row>
    <row r="63" spans="1:12" ht="39" x14ac:dyDescent="0.25">
      <c r="A63" s="69" t="s">
        <v>182</v>
      </c>
      <c r="B63" s="57">
        <v>650</v>
      </c>
      <c r="C63" s="58" t="s">
        <v>84</v>
      </c>
      <c r="D63" s="58" t="s">
        <v>176</v>
      </c>
      <c r="E63" s="58" t="s">
        <v>183</v>
      </c>
      <c r="F63" s="58" t="s">
        <v>131</v>
      </c>
      <c r="G63" s="58" t="s">
        <v>85</v>
      </c>
      <c r="H63" s="58" t="s">
        <v>132</v>
      </c>
      <c r="I63" s="58" t="s">
        <v>133</v>
      </c>
      <c r="J63" s="110">
        <f>J64</f>
        <v>30</v>
      </c>
      <c r="K63" s="110">
        <f>K64</f>
        <v>30</v>
      </c>
      <c r="L63" s="111">
        <f t="shared" si="0"/>
        <v>100</v>
      </c>
    </row>
    <row r="64" spans="1:12" ht="39" x14ac:dyDescent="0.25">
      <c r="A64" s="70" t="s">
        <v>184</v>
      </c>
      <c r="B64" s="57">
        <v>650</v>
      </c>
      <c r="C64" s="58" t="s">
        <v>84</v>
      </c>
      <c r="D64" s="58" t="s">
        <v>176</v>
      </c>
      <c r="E64" s="58" t="s">
        <v>183</v>
      </c>
      <c r="F64" s="58" t="s">
        <v>185</v>
      </c>
      <c r="G64" s="58" t="s">
        <v>85</v>
      </c>
      <c r="H64" s="58" t="s">
        <v>132</v>
      </c>
      <c r="I64" s="58" t="s">
        <v>133</v>
      </c>
      <c r="J64" s="110">
        <f t="shared" ref="J64:K65" si="7">J65</f>
        <v>30</v>
      </c>
      <c r="K64" s="110">
        <f t="shared" si="7"/>
        <v>30</v>
      </c>
      <c r="L64" s="111">
        <f t="shared" si="0"/>
        <v>100</v>
      </c>
    </row>
    <row r="65" spans="1:12" ht="39" x14ac:dyDescent="0.25">
      <c r="A65" s="70" t="s">
        <v>186</v>
      </c>
      <c r="B65" s="57">
        <v>650</v>
      </c>
      <c r="C65" s="58" t="s">
        <v>84</v>
      </c>
      <c r="D65" s="58" t="s">
        <v>176</v>
      </c>
      <c r="E65" s="58" t="s">
        <v>183</v>
      </c>
      <c r="F65" s="58" t="s">
        <v>185</v>
      </c>
      <c r="G65" s="58" t="s">
        <v>84</v>
      </c>
      <c r="H65" s="58" t="s">
        <v>132</v>
      </c>
      <c r="I65" s="58" t="s">
        <v>133</v>
      </c>
      <c r="J65" s="110">
        <f t="shared" si="7"/>
        <v>30</v>
      </c>
      <c r="K65" s="110">
        <f t="shared" si="7"/>
        <v>30</v>
      </c>
      <c r="L65" s="111">
        <f t="shared" si="0"/>
        <v>100</v>
      </c>
    </row>
    <row r="66" spans="1:12" ht="39" x14ac:dyDescent="0.25">
      <c r="A66" s="70" t="s">
        <v>187</v>
      </c>
      <c r="B66" s="57">
        <v>650</v>
      </c>
      <c r="C66" s="58" t="s">
        <v>84</v>
      </c>
      <c r="D66" s="58" t="s">
        <v>176</v>
      </c>
      <c r="E66" s="58" t="s">
        <v>183</v>
      </c>
      <c r="F66" s="58" t="s">
        <v>185</v>
      </c>
      <c r="G66" s="58" t="s">
        <v>84</v>
      </c>
      <c r="H66" s="58" t="s">
        <v>188</v>
      </c>
      <c r="I66" s="58" t="s">
        <v>133</v>
      </c>
      <c r="J66" s="110">
        <f>J67</f>
        <v>30</v>
      </c>
      <c r="K66" s="110">
        <f>K67</f>
        <v>30</v>
      </c>
      <c r="L66" s="111">
        <f t="shared" si="0"/>
        <v>100</v>
      </c>
    </row>
    <row r="67" spans="1:12" ht="25.5" x14ac:dyDescent="0.25">
      <c r="A67" s="59" t="s">
        <v>146</v>
      </c>
      <c r="B67" s="57">
        <v>650</v>
      </c>
      <c r="C67" s="58" t="s">
        <v>84</v>
      </c>
      <c r="D67" s="58" t="s">
        <v>176</v>
      </c>
      <c r="E67" s="58" t="s">
        <v>183</v>
      </c>
      <c r="F67" s="58" t="s">
        <v>185</v>
      </c>
      <c r="G67" s="58" t="s">
        <v>84</v>
      </c>
      <c r="H67" s="58" t="s">
        <v>188</v>
      </c>
      <c r="I67" s="58" t="s">
        <v>147</v>
      </c>
      <c r="J67" s="110">
        <f>J68</f>
        <v>30</v>
      </c>
      <c r="K67" s="110">
        <f>K68</f>
        <v>30</v>
      </c>
      <c r="L67" s="111">
        <f t="shared" si="0"/>
        <v>100</v>
      </c>
    </row>
    <row r="68" spans="1:12" ht="26.25" x14ac:dyDescent="0.25">
      <c r="A68" s="42" t="s">
        <v>148</v>
      </c>
      <c r="B68" s="57">
        <v>650</v>
      </c>
      <c r="C68" s="58" t="s">
        <v>84</v>
      </c>
      <c r="D68" s="58" t="s">
        <v>176</v>
      </c>
      <c r="E68" s="58" t="s">
        <v>183</v>
      </c>
      <c r="F68" s="58" t="s">
        <v>185</v>
      </c>
      <c r="G68" s="58" t="s">
        <v>84</v>
      </c>
      <c r="H68" s="58" t="s">
        <v>188</v>
      </c>
      <c r="I68" s="58" t="s">
        <v>149</v>
      </c>
      <c r="J68" s="110">
        <v>30</v>
      </c>
      <c r="K68" s="110">
        <v>30</v>
      </c>
      <c r="L68" s="111">
        <f t="shared" si="0"/>
        <v>100</v>
      </c>
    </row>
    <row r="69" spans="1:12" s="53" customFormat="1" x14ac:dyDescent="0.25">
      <c r="A69" s="52" t="s">
        <v>96</v>
      </c>
      <c r="B69" s="52">
        <v>650</v>
      </c>
      <c r="C69" s="54" t="s">
        <v>87</v>
      </c>
      <c r="D69" s="54" t="s">
        <v>85</v>
      </c>
      <c r="E69" s="54" t="s">
        <v>85</v>
      </c>
      <c r="F69" s="54" t="s">
        <v>131</v>
      </c>
      <c r="G69" s="54" t="s">
        <v>85</v>
      </c>
      <c r="H69" s="54" t="s">
        <v>132</v>
      </c>
      <c r="I69" s="54" t="s">
        <v>133</v>
      </c>
      <c r="J69" s="108">
        <f t="shared" ref="J69:K73" si="8">J70</f>
        <v>594.70000000000005</v>
      </c>
      <c r="K69" s="108">
        <f t="shared" si="8"/>
        <v>446</v>
      </c>
      <c r="L69" s="108">
        <f t="shared" si="0"/>
        <v>74.995796199764584</v>
      </c>
    </row>
    <row r="70" spans="1:12" s="53" customFormat="1" x14ac:dyDescent="0.25">
      <c r="A70" s="71" t="s">
        <v>189</v>
      </c>
      <c r="B70" s="52">
        <v>650</v>
      </c>
      <c r="C70" s="54" t="s">
        <v>87</v>
      </c>
      <c r="D70" s="54" t="s">
        <v>98</v>
      </c>
      <c r="E70" s="54" t="s">
        <v>85</v>
      </c>
      <c r="F70" s="54" t="s">
        <v>131</v>
      </c>
      <c r="G70" s="54" t="s">
        <v>85</v>
      </c>
      <c r="H70" s="54" t="s">
        <v>132</v>
      </c>
      <c r="I70" s="54" t="s">
        <v>133</v>
      </c>
      <c r="J70" s="108">
        <f t="shared" si="8"/>
        <v>594.70000000000005</v>
      </c>
      <c r="K70" s="108">
        <f t="shared" si="8"/>
        <v>446</v>
      </c>
      <c r="L70" s="108">
        <f t="shared" si="0"/>
        <v>74.995796199764584</v>
      </c>
    </row>
    <row r="71" spans="1:12" x14ac:dyDescent="0.25">
      <c r="A71" s="62" t="s">
        <v>190</v>
      </c>
      <c r="B71" s="57">
        <v>650</v>
      </c>
      <c r="C71" s="58" t="s">
        <v>87</v>
      </c>
      <c r="D71" s="58" t="s">
        <v>98</v>
      </c>
      <c r="E71" s="58" t="s">
        <v>155</v>
      </c>
      <c r="F71" s="58" t="s">
        <v>131</v>
      </c>
      <c r="G71" s="58" t="s">
        <v>85</v>
      </c>
      <c r="H71" s="58" t="s">
        <v>132</v>
      </c>
      <c r="I71" s="58" t="s">
        <v>133</v>
      </c>
      <c r="J71" s="110">
        <f t="shared" si="8"/>
        <v>594.70000000000005</v>
      </c>
      <c r="K71" s="110">
        <f t="shared" si="8"/>
        <v>446</v>
      </c>
      <c r="L71" s="111">
        <f t="shared" si="0"/>
        <v>74.995796199764584</v>
      </c>
    </row>
    <row r="72" spans="1:12" ht="38.25" x14ac:dyDescent="0.25">
      <c r="A72" s="72" t="s">
        <v>191</v>
      </c>
      <c r="B72" s="57">
        <v>650</v>
      </c>
      <c r="C72" s="58" t="s">
        <v>87</v>
      </c>
      <c r="D72" s="58" t="s">
        <v>98</v>
      </c>
      <c r="E72" s="58" t="s">
        <v>155</v>
      </c>
      <c r="F72" s="58" t="s">
        <v>131</v>
      </c>
      <c r="G72" s="58" t="s">
        <v>84</v>
      </c>
      <c r="H72" s="58" t="s">
        <v>192</v>
      </c>
      <c r="I72" s="58" t="s">
        <v>133</v>
      </c>
      <c r="J72" s="110">
        <f t="shared" si="8"/>
        <v>594.70000000000005</v>
      </c>
      <c r="K72" s="110">
        <f t="shared" si="8"/>
        <v>446</v>
      </c>
      <c r="L72" s="111">
        <f t="shared" si="0"/>
        <v>74.995796199764584</v>
      </c>
    </row>
    <row r="73" spans="1:12" ht="63.75" x14ac:dyDescent="0.25">
      <c r="A73" s="59" t="s">
        <v>139</v>
      </c>
      <c r="B73" s="57">
        <v>650</v>
      </c>
      <c r="C73" s="58" t="s">
        <v>87</v>
      </c>
      <c r="D73" s="58" t="s">
        <v>98</v>
      </c>
      <c r="E73" s="58" t="s">
        <v>155</v>
      </c>
      <c r="F73" s="58" t="s">
        <v>131</v>
      </c>
      <c r="G73" s="58" t="s">
        <v>84</v>
      </c>
      <c r="H73" s="58" t="s">
        <v>192</v>
      </c>
      <c r="I73" s="58" t="s">
        <v>140</v>
      </c>
      <c r="J73" s="110">
        <f t="shared" si="8"/>
        <v>594.70000000000005</v>
      </c>
      <c r="K73" s="110">
        <f t="shared" si="8"/>
        <v>446</v>
      </c>
      <c r="L73" s="111">
        <f t="shared" si="0"/>
        <v>74.995796199764584</v>
      </c>
    </row>
    <row r="74" spans="1:12" ht="26.25" x14ac:dyDescent="0.25">
      <c r="A74" s="42" t="s">
        <v>141</v>
      </c>
      <c r="B74" s="57">
        <v>650</v>
      </c>
      <c r="C74" s="58" t="s">
        <v>87</v>
      </c>
      <c r="D74" s="58" t="s">
        <v>98</v>
      </c>
      <c r="E74" s="58" t="s">
        <v>155</v>
      </c>
      <c r="F74" s="58" t="s">
        <v>131</v>
      </c>
      <c r="G74" s="58" t="s">
        <v>84</v>
      </c>
      <c r="H74" s="58" t="s">
        <v>192</v>
      </c>
      <c r="I74" s="58" t="s">
        <v>142</v>
      </c>
      <c r="J74" s="110">
        <v>594.70000000000005</v>
      </c>
      <c r="K74" s="110">
        <v>446</v>
      </c>
      <c r="L74" s="111">
        <f t="shared" si="0"/>
        <v>74.995796199764584</v>
      </c>
    </row>
    <row r="75" spans="1:12" s="53" customFormat="1" ht="27" x14ac:dyDescent="0.25">
      <c r="A75" s="55" t="s">
        <v>99</v>
      </c>
      <c r="B75" s="52">
        <v>650</v>
      </c>
      <c r="C75" s="54" t="s">
        <v>98</v>
      </c>
      <c r="D75" s="54" t="s">
        <v>85</v>
      </c>
      <c r="E75" s="54" t="s">
        <v>85</v>
      </c>
      <c r="F75" s="54" t="s">
        <v>131</v>
      </c>
      <c r="G75" s="54" t="s">
        <v>85</v>
      </c>
      <c r="H75" s="54" t="s">
        <v>132</v>
      </c>
      <c r="I75" s="54" t="s">
        <v>133</v>
      </c>
      <c r="J75" s="108">
        <f>J76+J83+J94</f>
        <v>448.7</v>
      </c>
      <c r="K75" s="108">
        <f>K76+K83+K94</f>
        <v>284.3</v>
      </c>
      <c r="L75" s="108">
        <f t="shared" si="0"/>
        <v>63.360820147091601</v>
      </c>
    </row>
    <row r="76" spans="1:12" s="53" customFormat="1" x14ac:dyDescent="0.25">
      <c r="A76" s="63" t="s">
        <v>100</v>
      </c>
      <c r="B76" s="52">
        <v>650</v>
      </c>
      <c r="C76" s="54" t="s">
        <v>98</v>
      </c>
      <c r="D76" s="54" t="s">
        <v>89</v>
      </c>
      <c r="E76" s="54" t="s">
        <v>85</v>
      </c>
      <c r="F76" s="54" t="s">
        <v>131</v>
      </c>
      <c r="G76" s="54" t="s">
        <v>85</v>
      </c>
      <c r="H76" s="54" t="s">
        <v>132</v>
      </c>
      <c r="I76" s="54" t="s">
        <v>133</v>
      </c>
      <c r="J76" s="108">
        <f>J77</f>
        <v>61</v>
      </c>
      <c r="K76" s="108">
        <f>K77</f>
        <v>0</v>
      </c>
      <c r="L76" s="108">
        <f t="shared" si="0"/>
        <v>0</v>
      </c>
    </row>
    <row r="77" spans="1:12" ht="39" x14ac:dyDescent="0.25">
      <c r="A77" s="42" t="s">
        <v>182</v>
      </c>
      <c r="B77" s="57">
        <v>650</v>
      </c>
      <c r="C77" s="58" t="s">
        <v>98</v>
      </c>
      <c r="D77" s="58" t="s">
        <v>89</v>
      </c>
      <c r="E77" s="58" t="s">
        <v>183</v>
      </c>
      <c r="F77" s="58" t="s">
        <v>131</v>
      </c>
      <c r="G77" s="58" t="s">
        <v>85</v>
      </c>
      <c r="H77" s="58" t="s">
        <v>132</v>
      </c>
      <c r="I77" s="58" t="s">
        <v>133</v>
      </c>
      <c r="J77" s="110">
        <f>J78</f>
        <v>61</v>
      </c>
      <c r="K77" s="110">
        <f>K78</f>
        <v>0</v>
      </c>
      <c r="L77" s="111">
        <f t="shared" ref="L77:L157" si="9">K77/J77*100</f>
        <v>0</v>
      </c>
    </row>
    <row r="78" spans="1:12" x14ac:dyDescent="0.25">
      <c r="A78" s="42" t="s">
        <v>193</v>
      </c>
      <c r="B78" s="57">
        <v>650</v>
      </c>
      <c r="C78" s="58" t="s">
        <v>98</v>
      </c>
      <c r="D78" s="58" t="s">
        <v>89</v>
      </c>
      <c r="E78" s="58" t="s">
        <v>183</v>
      </c>
      <c r="F78" s="58" t="s">
        <v>194</v>
      </c>
      <c r="G78" s="58" t="s">
        <v>85</v>
      </c>
      <c r="H78" s="58" t="s">
        <v>132</v>
      </c>
      <c r="I78" s="58" t="s">
        <v>133</v>
      </c>
      <c r="J78" s="110">
        <f t="shared" ref="J78:K79" si="10">J79</f>
        <v>61</v>
      </c>
      <c r="K78" s="110">
        <f t="shared" si="10"/>
        <v>0</v>
      </c>
      <c r="L78" s="111">
        <f t="shared" si="9"/>
        <v>0</v>
      </c>
    </row>
    <row r="79" spans="1:12" ht="39" x14ac:dyDescent="0.25">
      <c r="A79" s="42" t="s">
        <v>195</v>
      </c>
      <c r="B79" s="57">
        <v>650</v>
      </c>
      <c r="C79" s="58" t="s">
        <v>98</v>
      </c>
      <c r="D79" s="58" t="s">
        <v>89</v>
      </c>
      <c r="E79" s="58" t="s">
        <v>183</v>
      </c>
      <c r="F79" s="58" t="s">
        <v>194</v>
      </c>
      <c r="G79" s="58" t="s">
        <v>84</v>
      </c>
      <c r="H79" s="58" t="s">
        <v>132</v>
      </c>
      <c r="I79" s="58" t="s">
        <v>133</v>
      </c>
      <c r="J79" s="110">
        <f t="shared" si="10"/>
        <v>61</v>
      </c>
      <c r="K79" s="110">
        <f t="shared" si="10"/>
        <v>0</v>
      </c>
      <c r="L79" s="111">
        <f t="shared" si="9"/>
        <v>0</v>
      </c>
    </row>
    <row r="80" spans="1:12" ht="51.75" x14ac:dyDescent="0.25">
      <c r="A80" s="62" t="s">
        <v>196</v>
      </c>
      <c r="B80" s="57">
        <v>650</v>
      </c>
      <c r="C80" s="58" t="s">
        <v>98</v>
      </c>
      <c r="D80" s="58" t="s">
        <v>89</v>
      </c>
      <c r="E80" s="58" t="s">
        <v>183</v>
      </c>
      <c r="F80" s="58" t="s">
        <v>194</v>
      </c>
      <c r="G80" s="58" t="s">
        <v>84</v>
      </c>
      <c r="H80" s="58" t="s">
        <v>197</v>
      </c>
      <c r="I80" s="58" t="s">
        <v>133</v>
      </c>
      <c r="J80" s="110">
        <f>J81</f>
        <v>61</v>
      </c>
      <c r="K80" s="110">
        <f>K81</f>
        <v>0</v>
      </c>
      <c r="L80" s="111">
        <f t="shared" si="9"/>
        <v>0</v>
      </c>
    </row>
    <row r="81" spans="1:12" ht="25.5" x14ac:dyDescent="0.25">
      <c r="A81" s="59" t="s">
        <v>146</v>
      </c>
      <c r="B81" s="57">
        <v>650</v>
      </c>
      <c r="C81" s="58" t="s">
        <v>98</v>
      </c>
      <c r="D81" s="58" t="s">
        <v>89</v>
      </c>
      <c r="E81" s="58" t="s">
        <v>183</v>
      </c>
      <c r="F81" s="58" t="s">
        <v>194</v>
      </c>
      <c r="G81" s="58" t="s">
        <v>84</v>
      </c>
      <c r="H81" s="58" t="s">
        <v>197</v>
      </c>
      <c r="I81" s="58" t="s">
        <v>147</v>
      </c>
      <c r="J81" s="110">
        <f>J82</f>
        <v>61</v>
      </c>
      <c r="K81" s="110">
        <f>K82</f>
        <v>0</v>
      </c>
      <c r="L81" s="111">
        <f t="shared" si="9"/>
        <v>0</v>
      </c>
    </row>
    <row r="82" spans="1:12" ht="26.25" x14ac:dyDescent="0.25">
      <c r="A82" s="42" t="s">
        <v>148</v>
      </c>
      <c r="B82" s="57">
        <v>650</v>
      </c>
      <c r="C82" s="58" t="s">
        <v>98</v>
      </c>
      <c r="D82" s="58" t="s">
        <v>89</v>
      </c>
      <c r="E82" s="58" t="s">
        <v>183</v>
      </c>
      <c r="F82" s="58" t="s">
        <v>194</v>
      </c>
      <c r="G82" s="58" t="s">
        <v>84</v>
      </c>
      <c r="H82" s="58" t="s">
        <v>197</v>
      </c>
      <c r="I82" s="58" t="s">
        <v>149</v>
      </c>
      <c r="J82" s="110">
        <v>61</v>
      </c>
      <c r="K82" s="110">
        <v>0</v>
      </c>
      <c r="L82" s="111">
        <f t="shared" si="9"/>
        <v>0</v>
      </c>
    </row>
    <row r="83" spans="1:12" s="53" customFormat="1" ht="40.5" x14ac:dyDescent="0.25">
      <c r="A83" s="63" t="s">
        <v>101</v>
      </c>
      <c r="B83" s="52">
        <v>650</v>
      </c>
      <c r="C83" s="54" t="s">
        <v>98</v>
      </c>
      <c r="D83" s="54" t="s">
        <v>102</v>
      </c>
      <c r="E83" s="54" t="s">
        <v>85</v>
      </c>
      <c r="F83" s="54" t="s">
        <v>131</v>
      </c>
      <c r="G83" s="54" t="s">
        <v>85</v>
      </c>
      <c r="H83" s="54" t="s">
        <v>132</v>
      </c>
      <c r="I83" s="54" t="s">
        <v>133</v>
      </c>
      <c r="J83" s="108">
        <f>J84+J89</f>
        <v>356</v>
      </c>
      <c r="K83" s="108">
        <f>K84+K89</f>
        <v>284.3</v>
      </c>
      <c r="L83" s="108">
        <f t="shared" si="9"/>
        <v>79.859550561797761</v>
      </c>
    </row>
    <row r="84" spans="1:12" ht="51.75" x14ac:dyDescent="0.25">
      <c r="A84" s="42" t="s">
        <v>198</v>
      </c>
      <c r="B84" s="57">
        <v>650</v>
      </c>
      <c r="C84" s="58" t="s">
        <v>98</v>
      </c>
      <c r="D84" s="58" t="s">
        <v>102</v>
      </c>
      <c r="E84" s="58" t="s">
        <v>199</v>
      </c>
      <c r="F84" s="58" t="s">
        <v>131</v>
      </c>
      <c r="G84" s="58" t="s">
        <v>85</v>
      </c>
      <c r="H84" s="58" t="s">
        <v>132</v>
      </c>
      <c r="I84" s="58" t="s">
        <v>133</v>
      </c>
      <c r="J84" s="110">
        <f>J85</f>
        <v>350</v>
      </c>
      <c r="K84" s="110">
        <f>K85</f>
        <v>278.3</v>
      </c>
      <c r="L84" s="111">
        <f t="shared" si="9"/>
        <v>79.51428571428572</v>
      </c>
    </row>
    <row r="85" spans="1:12" ht="39" x14ac:dyDescent="0.25">
      <c r="A85" s="42" t="s">
        <v>200</v>
      </c>
      <c r="B85" s="57">
        <v>650</v>
      </c>
      <c r="C85" s="58" t="s">
        <v>98</v>
      </c>
      <c r="D85" s="58" t="s">
        <v>102</v>
      </c>
      <c r="E85" s="58" t="s">
        <v>199</v>
      </c>
      <c r="F85" s="58" t="s">
        <v>131</v>
      </c>
      <c r="G85" s="58" t="s">
        <v>87</v>
      </c>
      <c r="H85" s="58" t="s">
        <v>132</v>
      </c>
      <c r="I85" s="58" t="s">
        <v>133</v>
      </c>
      <c r="J85" s="110">
        <f t="shared" ref="J85:K85" si="11">J86</f>
        <v>350</v>
      </c>
      <c r="K85" s="110">
        <f t="shared" si="11"/>
        <v>278.3</v>
      </c>
      <c r="L85" s="111">
        <f t="shared" si="9"/>
        <v>79.51428571428572</v>
      </c>
    </row>
    <row r="86" spans="1:12" ht="39" x14ac:dyDescent="0.25">
      <c r="A86" s="42" t="s">
        <v>201</v>
      </c>
      <c r="B86" s="57">
        <v>650</v>
      </c>
      <c r="C86" s="58" t="s">
        <v>98</v>
      </c>
      <c r="D86" s="58" t="s">
        <v>102</v>
      </c>
      <c r="E86" s="58" t="s">
        <v>199</v>
      </c>
      <c r="F86" s="58" t="s">
        <v>131</v>
      </c>
      <c r="G86" s="58" t="s">
        <v>87</v>
      </c>
      <c r="H86" s="58" t="s">
        <v>202</v>
      </c>
      <c r="I86" s="58" t="s">
        <v>133</v>
      </c>
      <c r="J86" s="110">
        <f>J87</f>
        <v>350</v>
      </c>
      <c r="K86" s="110">
        <f>K87</f>
        <v>278.3</v>
      </c>
      <c r="L86" s="111">
        <f t="shared" si="9"/>
        <v>79.51428571428572</v>
      </c>
    </row>
    <row r="87" spans="1:12" ht="25.5" x14ac:dyDescent="0.25">
      <c r="A87" s="59" t="s">
        <v>146</v>
      </c>
      <c r="B87" s="57">
        <v>650</v>
      </c>
      <c r="C87" s="58" t="s">
        <v>98</v>
      </c>
      <c r="D87" s="58" t="s">
        <v>102</v>
      </c>
      <c r="E87" s="58" t="s">
        <v>199</v>
      </c>
      <c r="F87" s="58" t="s">
        <v>131</v>
      </c>
      <c r="G87" s="58" t="s">
        <v>87</v>
      </c>
      <c r="H87" s="58" t="s">
        <v>202</v>
      </c>
      <c r="I87" s="58" t="s">
        <v>147</v>
      </c>
      <c r="J87" s="110">
        <f>J88</f>
        <v>350</v>
      </c>
      <c r="K87" s="110">
        <f>K88</f>
        <v>278.3</v>
      </c>
      <c r="L87" s="111">
        <f t="shared" si="9"/>
        <v>79.51428571428572</v>
      </c>
    </row>
    <row r="88" spans="1:12" ht="26.25" x14ac:dyDescent="0.25">
      <c r="A88" s="42" t="s">
        <v>148</v>
      </c>
      <c r="B88" s="57">
        <v>650</v>
      </c>
      <c r="C88" s="58" t="s">
        <v>98</v>
      </c>
      <c r="D88" s="58" t="s">
        <v>102</v>
      </c>
      <c r="E88" s="58" t="s">
        <v>199</v>
      </c>
      <c r="F88" s="58" t="s">
        <v>131</v>
      </c>
      <c r="G88" s="58" t="s">
        <v>87</v>
      </c>
      <c r="H88" s="58" t="s">
        <v>202</v>
      </c>
      <c r="I88" s="58" t="s">
        <v>149</v>
      </c>
      <c r="J88" s="110">
        <v>350</v>
      </c>
      <c r="K88" s="110">
        <v>278.3</v>
      </c>
      <c r="L88" s="111">
        <f t="shared" si="9"/>
        <v>79.51428571428572</v>
      </c>
    </row>
    <row r="89" spans="1:12" ht="48.75" x14ac:dyDescent="0.25">
      <c r="A89" s="133" t="s">
        <v>162</v>
      </c>
      <c r="B89" s="134">
        <v>650</v>
      </c>
      <c r="C89" s="130" t="s">
        <v>98</v>
      </c>
      <c r="D89" s="130" t="s">
        <v>102</v>
      </c>
      <c r="E89" s="130" t="s">
        <v>163</v>
      </c>
      <c r="F89" s="130" t="s">
        <v>131</v>
      </c>
      <c r="G89" s="130" t="s">
        <v>85</v>
      </c>
      <c r="H89" s="130" t="s">
        <v>132</v>
      </c>
      <c r="I89" s="130" t="s">
        <v>133</v>
      </c>
      <c r="J89" s="110">
        <f t="shared" ref="J89:K90" si="12">J90</f>
        <v>6</v>
      </c>
      <c r="K89" s="110">
        <f t="shared" si="12"/>
        <v>6</v>
      </c>
      <c r="L89" s="111">
        <f t="shared" si="9"/>
        <v>100</v>
      </c>
    </row>
    <row r="90" spans="1:12" ht="24.75" x14ac:dyDescent="0.25">
      <c r="A90" s="133" t="s">
        <v>294</v>
      </c>
      <c r="B90" s="134">
        <v>650</v>
      </c>
      <c r="C90" s="130" t="s">
        <v>98</v>
      </c>
      <c r="D90" s="130" t="s">
        <v>102</v>
      </c>
      <c r="E90" s="130" t="s">
        <v>163</v>
      </c>
      <c r="F90" s="130" t="s">
        <v>131</v>
      </c>
      <c r="G90" s="130" t="s">
        <v>98</v>
      </c>
      <c r="H90" s="130" t="s">
        <v>132</v>
      </c>
      <c r="I90" s="130" t="s">
        <v>133</v>
      </c>
      <c r="J90" s="110">
        <f t="shared" si="12"/>
        <v>6</v>
      </c>
      <c r="K90" s="110">
        <f t="shared" si="12"/>
        <v>6</v>
      </c>
      <c r="L90" s="111">
        <f t="shared" si="9"/>
        <v>100</v>
      </c>
    </row>
    <row r="91" spans="1:12" x14ac:dyDescent="0.25">
      <c r="A91" s="133" t="s">
        <v>172</v>
      </c>
      <c r="B91" s="134">
        <v>650</v>
      </c>
      <c r="C91" s="130" t="s">
        <v>98</v>
      </c>
      <c r="D91" s="130" t="s">
        <v>102</v>
      </c>
      <c r="E91" s="130" t="s">
        <v>163</v>
      </c>
      <c r="F91" s="130" t="s">
        <v>131</v>
      </c>
      <c r="G91" s="130" t="s">
        <v>98</v>
      </c>
      <c r="H91" s="130" t="s">
        <v>173</v>
      </c>
      <c r="I91" s="130" t="s">
        <v>133</v>
      </c>
      <c r="J91" s="110">
        <f>J93</f>
        <v>6</v>
      </c>
      <c r="K91" s="110">
        <f>K93</f>
        <v>6</v>
      </c>
      <c r="L91" s="111">
        <f t="shared" si="9"/>
        <v>100</v>
      </c>
    </row>
    <row r="92" spans="1:12" x14ac:dyDescent="0.25">
      <c r="A92" s="140" t="s">
        <v>258</v>
      </c>
      <c r="B92" s="137">
        <v>650</v>
      </c>
      <c r="C92" s="130" t="s">
        <v>98</v>
      </c>
      <c r="D92" s="130" t="s">
        <v>102</v>
      </c>
      <c r="E92" s="130" t="s">
        <v>163</v>
      </c>
      <c r="F92" s="130" t="s">
        <v>131</v>
      </c>
      <c r="G92" s="130" t="s">
        <v>98</v>
      </c>
      <c r="H92" s="130" t="s">
        <v>173</v>
      </c>
      <c r="I92" s="130" t="s">
        <v>259</v>
      </c>
      <c r="J92" s="110">
        <f>J93</f>
        <v>6</v>
      </c>
      <c r="K92" s="110">
        <f>K93</f>
        <v>6</v>
      </c>
      <c r="L92" s="111">
        <f t="shared" si="9"/>
        <v>100</v>
      </c>
    </row>
    <row r="93" spans="1:12" x14ac:dyDescent="0.25">
      <c r="A93" s="133" t="s">
        <v>295</v>
      </c>
      <c r="B93" s="134">
        <v>650</v>
      </c>
      <c r="C93" s="130" t="s">
        <v>98</v>
      </c>
      <c r="D93" s="130" t="s">
        <v>102</v>
      </c>
      <c r="E93" s="130" t="s">
        <v>163</v>
      </c>
      <c r="F93" s="130" t="s">
        <v>131</v>
      </c>
      <c r="G93" s="130" t="s">
        <v>98</v>
      </c>
      <c r="H93" s="130" t="s">
        <v>173</v>
      </c>
      <c r="I93" s="130" t="s">
        <v>296</v>
      </c>
      <c r="J93" s="110">
        <v>6</v>
      </c>
      <c r="K93" s="110">
        <v>6</v>
      </c>
      <c r="L93" s="111">
        <f t="shared" si="9"/>
        <v>100</v>
      </c>
    </row>
    <row r="94" spans="1:12" s="53" customFormat="1" ht="27" x14ac:dyDescent="0.25">
      <c r="A94" s="63" t="s">
        <v>103</v>
      </c>
      <c r="B94" s="52">
        <v>650</v>
      </c>
      <c r="C94" s="54" t="s">
        <v>98</v>
      </c>
      <c r="D94" s="54" t="s">
        <v>104</v>
      </c>
      <c r="E94" s="54" t="s">
        <v>85</v>
      </c>
      <c r="F94" s="54" t="s">
        <v>131</v>
      </c>
      <c r="G94" s="54" t="s">
        <v>85</v>
      </c>
      <c r="H94" s="54" t="s">
        <v>132</v>
      </c>
      <c r="I94" s="54" t="s">
        <v>133</v>
      </c>
      <c r="J94" s="108">
        <f t="shared" ref="J94:K96" si="13">J95</f>
        <v>31.700000000000003</v>
      </c>
      <c r="K94" s="108">
        <f t="shared" si="13"/>
        <v>0</v>
      </c>
      <c r="L94" s="108">
        <f t="shared" si="9"/>
        <v>0</v>
      </c>
    </row>
    <row r="95" spans="1:12" ht="39" x14ac:dyDescent="0.25">
      <c r="A95" s="42" t="s">
        <v>182</v>
      </c>
      <c r="B95" s="57">
        <v>650</v>
      </c>
      <c r="C95" s="58" t="s">
        <v>98</v>
      </c>
      <c r="D95" s="58" t="s">
        <v>104</v>
      </c>
      <c r="E95" s="58" t="s">
        <v>183</v>
      </c>
      <c r="F95" s="58" t="s">
        <v>131</v>
      </c>
      <c r="G95" s="58" t="s">
        <v>85</v>
      </c>
      <c r="H95" s="58" t="s">
        <v>132</v>
      </c>
      <c r="I95" s="58" t="s">
        <v>133</v>
      </c>
      <c r="J95" s="110">
        <f t="shared" si="13"/>
        <v>31.700000000000003</v>
      </c>
      <c r="K95" s="110">
        <f t="shared" si="13"/>
        <v>0</v>
      </c>
      <c r="L95" s="111">
        <f t="shared" si="9"/>
        <v>0</v>
      </c>
    </row>
    <row r="96" spans="1:12" x14ac:dyDescent="0.25">
      <c r="A96" s="42" t="s">
        <v>193</v>
      </c>
      <c r="B96" s="57">
        <v>650</v>
      </c>
      <c r="C96" s="58" t="s">
        <v>98</v>
      </c>
      <c r="D96" s="58" t="s">
        <v>104</v>
      </c>
      <c r="E96" s="58" t="s">
        <v>183</v>
      </c>
      <c r="F96" s="58" t="s">
        <v>194</v>
      </c>
      <c r="G96" s="58" t="s">
        <v>85</v>
      </c>
      <c r="H96" s="58" t="s">
        <v>132</v>
      </c>
      <c r="I96" s="58" t="s">
        <v>133</v>
      </c>
      <c r="J96" s="110">
        <f t="shared" si="13"/>
        <v>31.700000000000003</v>
      </c>
      <c r="K96" s="110">
        <f t="shared" si="13"/>
        <v>0</v>
      </c>
      <c r="L96" s="111">
        <f t="shared" si="9"/>
        <v>0</v>
      </c>
    </row>
    <row r="97" spans="1:12" ht="26.25" x14ac:dyDescent="0.25">
      <c r="A97" s="42" t="s">
        <v>203</v>
      </c>
      <c r="B97" s="57">
        <v>650</v>
      </c>
      <c r="C97" s="58" t="s">
        <v>98</v>
      </c>
      <c r="D97" s="58" t="s">
        <v>104</v>
      </c>
      <c r="E97" s="58" t="s">
        <v>183</v>
      </c>
      <c r="F97" s="58" t="s">
        <v>194</v>
      </c>
      <c r="G97" s="58" t="s">
        <v>87</v>
      </c>
      <c r="H97" s="58" t="s">
        <v>132</v>
      </c>
      <c r="I97" s="58" t="s">
        <v>133</v>
      </c>
      <c r="J97" s="110">
        <f>J98+J101</f>
        <v>31.700000000000003</v>
      </c>
      <c r="K97" s="110">
        <f>K98+K101</f>
        <v>0</v>
      </c>
      <c r="L97" s="111">
        <f t="shared" si="9"/>
        <v>0</v>
      </c>
    </row>
    <row r="98" spans="1:12" x14ac:dyDescent="0.25">
      <c r="A98" s="56" t="s">
        <v>204</v>
      </c>
      <c r="B98" s="57">
        <v>650</v>
      </c>
      <c r="C98" s="58" t="s">
        <v>98</v>
      </c>
      <c r="D98" s="58" t="s">
        <v>104</v>
      </c>
      <c r="E98" s="58" t="s">
        <v>183</v>
      </c>
      <c r="F98" s="58" t="s">
        <v>194</v>
      </c>
      <c r="G98" s="58" t="s">
        <v>87</v>
      </c>
      <c r="H98" s="58" t="s">
        <v>205</v>
      </c>
      <c r="I98" s="58" t="s">
        <v>133</v>
      </c>
      <c r="J98" s="110">
        <f>J99</f>
        <v>25.3</v>
      </c>
      <c r="K98" s="110">
        <f>K99</f>
        <v>0</v>
      </c>
      <c r="L98" s="111">
        <f t="shared" si="9"/>
        <v>0</v>
      </c>
    </row>
    <row r="99" spans="1:12" ht="63.75" x14ac:dyDescent="0.25">
      <c r="A99" s="59" t="s">
        <v>139</v>
      </c>
      <c r="B99" s="57">
        <v>650</v>
      </c>
      <c r="C99" s="58" t="s">
        <v>98</v>
      </c>
      <c r="D99" s="58" t="s">
        <v>104</v>
      </c>
      <c r="E99" s="58" t="s">
        <v>183</v>
      </c>
      <c r="F99" s="58" t="s">
        <v>194</v>
      </c>
      <c r="G99" s="58" t="s">
        <v>87</v>
      </c>
      <c r="H99" s="58" t="s">
        <v>205</v>
      </c>
      <c r="I99" s="58" t="s">
        <v>140</v>
      </c>
      <c r="J99" s="110">
        <f>J100</f>
        <v>25.3</v>
      </c>
      <c r="K99" s="110">
        <f>K100</f>
        <v>0</v>
      </c>
      <c r="L99" s="111">
        <f t="shared" si="9"/>
        <v>0</v>
      </c>
    </row>
    <row r="100" spans="1:12" ht="26.25" x14ac:dyDescent="0.25">
      <c r="A100" s="62" t="s">
        <v>141</v>
      </c>
      <c r="B100" s="57">
        <v>650</v>
      </c>
      <c r="C100" s="58" t="s">
        <v>98</v>
      </c>
      <c r="D100" s="58" t="s">
        <v>104</v>
      </c>
      <c r="E100" s="58" t="s">
        <v>183</v>
      </c>
      <c r="F100" s="58" t="s">
        <v>194</v>
      </c>
      <c r="G100" s="58" t="s">
        <v>87</v>
      </c>
      <c r="H100" s="58" t="s">
        <v>205</v>
      </c>
      <c r="I100" s="58" t="s">
        <v>142</v>
      </c>
      <c r="J100" s="110">
        <v>25.3</v>
      </c>
      <c r="K100" s="110">
        <v>0</v>
      </c>
      <c r="L100" s="111">
        <f t="shared" si="9"/>
        <v>0</v>
      </c>
    </row>
    <row r="101" spans="1:12" ht="26.25" x14ac:dyDescent="0.25">
      <c r="A101" s="70" t="s">
        <v>206</v>
      </c>
      <c r="B101" s="57">
        <v>650</v>
      </c>
      <c r="C101" s="58" t="s">
        <v>98</v>
      </c>
      <c r="D101" s="58" t="s">
        <v>104</v>
      </c>
      <c r="E101" s="58" t="s">
        <v>183</v>
      </c>
      <c r="F101" s="58" t="s">
        <v>194</v>
      </c>
      <c r="G101" s="58" t="s">
        <v>87</v>
      </c>
      <c r="H101" s="58" t="s">
        <v>207</v>
      </c>
      <c r="I101" s="58" t="s">
        <v>133</v>
      </c>
      <c r="J101" s="110">
        <f>J102</f>
        <v>6.4</v>
      </c>
      <c r="K101" s="110">
        <f>K102</f>
        <v>0</v>
      </c>
      <c r="L101" s="111">
        <f t="shared" si="9"/>
        <v>0</v>
      </c>
    </row>
    <row r="102" spans="1:12" ht="63.75" x14ac:dyDescent="0.25">
      <c r="A102" s="59" t="s">
        <v>139</v>
      </c>
      <c r="B102" s="57">
        <v>650</v>
      </c>
      <c r="C102" s="58" t="s">
        <v>98</v>
      </c>
      <c r="D102" s="58" t="s">
        <v>104</v>
      </c>
      <c r="E102" s="58" t="s">
        <v>183</v>
      </c>
      <c r="F102" s="58" t="s">
        <v>194</v>
      </c>
      <c r="G102" s="58" t="s">
        <v>87</v>
      </c>
      <c r="H102" s="58" t="s">
        <v>207</v>
      </c>
      <c r="I102" s="58" t="s">
        <v>140</v>
      </c>
      <c r="J102" s="110">
        <f>J103</f>
        <v>6.4</v>
      </c>
      <c r="K102" s="110">
        <f>K103</f>
        <v>0</v>
      </c>
      <c r="L102" s="111">
        <f t="shared" si="9"/>
        <v>0</v>
      </c>
    </row>
    <row r="103" spans="1:12" ht="26.25" x14ac:dyDescent="0.25">
      <c r="A103" s="62" t="s">
        <v>141</v>
      </c>
      <c r="B103" s="57">
        <v>650</v>
      </c>
      <c r="C103" s="58" t="s">
        <v>98</v>
      </c>
      <c r="D103" s="58" t="s">
        <v>104</v>
      </c>
      <c r="E103" s="58" t="s">
        <v>183</v>
      </c>
      <c r="F103" s="58" t="s">
        <v>194</v>
      </c>
      <c r="G103" s="58" t="s">
        <v>87</v>
      </c>
      <c r="H103" s="58" t="s">
        <v>207</v>
      </c>
      <c r="I103" s="58" t="s">
        <v>142</v>
      </c>
      <c r="J103" s="110">
        <f>5.2+1.2</f>
        <v>6.4</v>
      </c>
      <c r="K103" s="110">
        <v>0</v>
      </c>
      <c r="L103" s="111">
        <f t="shared" si="9"/>
        <v>0</v>
      </c>
    </row>
    <row r="104" spans="1:12" s="53" customFormat="1" x14ac:dyDescent="0.25">
      <c r="A104" s="52" t="s">
        <v>105</v>
      </c>
      <c r="B104" s="52">
        <v>650</v>
      </c>
      <c r="C104" s="54" t="s">
        <v>89</v>
      </c>
      <c r="D104" s="54" t="s">
        <v>85</v>
      </c>
      <c r="E104" s="54" t="s">
        <v>85</v>
      </c>
      <c r="F104" s="54" t="s">
        <v>131</v>
      </c>
      <c r="G104" s="54" t="s">
        <v>85</v>
      </c>
      <c r="H104" s="54" t="s">
        <v>132</v>
      </c>
      <c r="I104" s="54" t="s">
        <v>133</v>
      </c>
      <c r="J104" s="108">
        <f>J105+J121+J127+J140+J146</f>
        <v>17245.599999999999</v>
      </c>
      <c r="K104" s="108">
        <f>K105+K121+K127+K140+K146</f>
        <v>10724</v>
      </c>
      <c r="L104" s="108">
        <f t="shared" si="9"/>
        <v>62.1839773623417</v>
      </c>
    </row>
    <row r="105" spans="1:12" s="53" customFormat="1" x14ac:dyDescent="0.25">
      <c r="A105" s="52" t="s">
        <v>106</v>
      </c>
      <c r="B105" s="52">
        <v>650</v>
      </c>
      <c r="C105" s="54" t="s">
        <v>89</v>
      </c>
      <c r="D105" s="54" t="s">
        <v>84</v>
      </c>
      <c r="E105" s="54" t="s">
        <v>85</v>
      </c>
      <c r="F105" s="54" t="s">
        <v>131</v>
      </c>
      <c r="G105" s="54" t="s">
        <v>85</v>
      </c>
      <c r="H105" s="54" t="s">
        <v>132</v>
      </c>
      <c r="I105" s="54" t="s">
        <v>133</v>
      </c>
      <c r="J105" s="108">
        <f>J106</f>
        <v>2794.5</v>
      </c>
      <c r="K105" s="108">
        <f>K106</f>
        <v>1675</v>
      </c>
      <c r="L105" s="108">
        <f t="shared" si="9"/>
        <v>59.93916621935945</v>
      </c>
    </row>
    <row r="106" spans="1:12" ht="26.25" x14ac:dyDescent="0.25">
      <c r="A106" s="56" t="s">
        <v>208</v>
      </c>
      <c r="B106" s="57">
        <v>650</v>
      </c>
      <c r="C106" s="58" t="s">
        <v>89</v>
      </c>
      <c r="D106" s="58" t="s">
        <v>84</v>
      </c>
      <c r="E106" s="58" t="s">
        <v>209</v>
      </c>
      <c r="F106" s="58" t="s">
        <v>131</v>
      </c>
      <c r="G106" s="58" t="s">
        <v>85</v>
      </c>
      <c r="H106" s="58" t="s">
        <v>132</v>
      </c>
      <c r="I106" s="58" t="s">
        <v>133</v>
      </c>
      <c r="J106" s="110">
        <f>J107+J114</f>
        <v>2794.5</v>
      </c>
      <c r="K106" s="110">
        <f>K107+K114</f>
        <v>1675</v>
      </c>
      <c r="L106" s="111">
        <f t="shared" si="9"/>
        <v>59.93916621935945</v>
      </c>
    </row>
    <row r="107" spans="1:12" ht="39" x14ac:dyDescent="0.25">
      <c r="A107" s="56" t="s">
        <v>210</v>
      </c>
      <c r="B107" s="57">
        <v>650</v>
      </c>
      <c r="C107" s="58" t="s">
        <v>89</v>
      </c>
      <c r="D107" s="58" t="s">
        <v>84</v>
      </c>
      <c r="E107" s="58" t="s">
        <v>209</v>
      </c>
      <c r="F107" s="58" t="s">
        <v>131</v>
      </c>
      <c r="G107" s="58" t="s">
        <v>84</v>
      </c>
      <c r="H107" s="58" t="s">
        <v>132</v>
      </c>
      <c r="I107" s="58" t="s">
        <v>133</v>
      </c>
      <c r="J107" s="110">
        <f>J111+J108</f>
        <v>2154.6</v>
      </c>
      <c r="K107" s="110">
        <f>K111+K108</f>
        <v>1035.0999999999999</v>
      </c>
      <c r="L107" s="111">
        <f t="shared" si="9"/>
        <v>48.041399795785757</v>
      </c>
    </row>
    <row r="108" spans="1:12" ht="26.25" x14ac:dyDescent="0.25">
      <c r="A108" s="56" t="s">
        <v>211</v>
      </c>
      <c r="B108" s="57">
        <v>650</v>
      </c>
      <c r="C108" s="58" t="s">
        <v>89</v>
      </c>
      <c r="D108" s="58" t="s">
        <v>84</v>
      </c>
      <c r="E108" s="58" t="s">
        <v>209</v>
      </c>
      <c r="F108" s="58" t="s">
        <v>131</v>
      </c>
      <c r="G108" s="58" t="s">
        <v>84</v>
      </c>
      <c r="H108" s="73" t="s">
        <v>212</v>
      </c>
      <c r="I108" s="58" t="s">
        <v>133</v>
      </c>
      <c r="J108" s="110">
        <f>J109</f>
        <v>1150.2</v>
      </c>
      <c r="K108" s="110">
        <f>K109</f>
        <v>454</v>
      </c>
      <c r="L108" s="111">
        <f t="shared" si="9"/>
        <v>39.471396278908017</v>
      </c>
    </row>
    <row r="109" spans="1:12" ht="63.75" x14ac:dyDescent="0.25">
      <c r="A109" s="59" t="s">
        <v>139</v>
      </c>
      <c r="B109" s="57">
        <v>650</v>
      </c>
      <c r="C109" s="58" t="s">
        <v>89</v>
      </c>
      <c r="D109" s="58" t="s">
        <v>84</v>
      </c>
      <c r="E109" s="58" t="s">
        <v>209</v>
      </c>
      <c r="F109" s="58" t="s">
        <v>131</v>
      </c>
      <c r="G109" s="58" t="s">
        <v>84</v>
      </c>
      <c r="H109" s="73" t="s">
        <v>212</v>
      </c>
      <c r="I109" s="58" t="s">
        <v>140</v>
      </c>
      <c r="J109" s="110">
        <f>J110</f>
        <v>1150.2</v>
      </c>
      <c r="K109" s="110">
        <f>K110</f>
        <v>454</v>
      </c>
      <c r="L109" s="111">
        <f t="shared" si="9"/>
        <v>39.471396278908017</v>
      </c>
    </row>
    <row r="110" spans="1:12" x14ac:dyDescent="0.25">
      <c r="A110" s="42" t="s">
        <v>180</v>
      </c>
      <c r="B110" s="57">
        <v>650</v>
      </c>
      <c r="C110" s="58" t="s">
        <v>89</v>
      </c>
      <c r="D110" s="58" t="s">
        <v>84</v>
      </c>
      <c r="E110" s="58" t="s">
        <v>209</v>
      </c>
      <c r="F110" s="58" t="s">
        <v>131</v>
      </c>
      <c r="G110" s="58" t="s">
        <v>84</v>
      </c>
      <c r="H110" s="73" t="s">
        <v>212</v>
      </c>
      <c r="I110" s="58" t="s">
        <v>181</v>
      </c>
      <c r="J110" s="110">
        <v>1150.2</v>
      </c>
      <c r="K110" s="110">
        <v>454</v>
      </c>
      <c r="L110" s="111">
        <f t="shared" si="9"/>
        <v>39.471396278908017</v>
      </c>
    </row>
    <row r="111" spans="1:12" ht="26.25" x14ac:dyDescent="0.25">
      <c r="A111" s="62" t="s">
        <v>213</v>
      </c>
      <c r="B111" s="57">
        <v>650</v>
      </c>
      <c r="C111" s="58" t="s">
        <v>89</v>
      </c>
      <c r="D111" s="58" t="s">
        <v>84</v>
      </c>
      <c r="E111" s="58" t="s">
        <v>209</v>
      </c>
      <c r="F111" s="58" t="s">
        <v>131</v>
      </c>
      <c r="G111" s="58" t="s">
        <v>84</v>
      </c>
      <c r="H111" s="58" t="s">
        <v>214</v>
      </c>
      <c r="I111" s="58" t="s">
        <v>133</v>
      </c>
      <c r="J111" s="110">
        <f>J112</f>
        <v>1004.4</v>
      </c>
      <c r="K111" s="110">
        <f>K112</f>
        <v>581.1</v>
      </c>
      <c r="L111" s="111">
        <f t="shared" si="9"/>
        <v>57.855436081242537</v>
      </c>
    </row>
    <row r="112" spans="1:12" ht="63.75" x14ac:dyDescent="0.25">
      <c r="A112" s="59" t="s">
        <v>139</v>
      </c>
      <c r="B112" s="57">
        <v>650</v>
      </c>
      <c r="C112" s="58" t="s">
        <v>89</v>
      </c>
      <c r="D112" s="58" t="s">
        <v>84</v>
      </c>
      <c r="E112" s="58" t="s">
        <v>209</v>
      </c>
      <c r="F112" s="58" t="s">
        <v>131</v>
      </c>
      <c r="G112" s="58" t="s">
        <v>84</v>
      </c>
      <c r="H112" s="58" t="s">
        <v>214</v>
      </c>
      <c r="I112" s="58" t="s">
        <v>140</v>
      </c>
      <c r="J112" s="110">
        <f>J113</f>
        <v>1004.4</v>
      </c>
      <c r="K112" s="110">
        <f>K113</f>
        <v>581.1</v>
      </c>
      <c r="L112" s="111">
        <f t="shared" si="9"/>
        <v>57.855436081242537</v>
      </c>
    </row>
    <row r="113" spans="1:12" x14ac:dyDescent="0.25">
      <c r="A113" s="42" t="s">
        <v>180</v>
      </c>
      <c r="B113" s="57">
        <v>650</v>
      </c>
      <c r="C113" s="58" t="s">
        <v>89</v>
      </c>
      <c r="D113" s="58" t="s">
        <v>84</v>
      </c>
      <c r="E113" s="58" t="s">
        <v>209</v>
      </c>
      <c r="F113" s="58" t="s">
        <v>131</v>
      </c>
      <c r="G113" s="58" t="s">
        <v>84</v>
      </c>
      <c r="H113" s="58" t="s">
        <v>214</v>
      </c>
      <c r="I113" s="58" t="s">
        <v>181</v>
      </c>
      <c r="J113" s="110">
        <v>1004.4</v>
      </c>
      <c r="K113" s="110">
        <v>581.1</v>
      </c>
      <c r="L113" s="111">
        <f t="shared" si="9"/>
        <v>57.855436081242537</v>
      </c>
    </row>
    <row r="114" spans="1:12" x14ac:dyDescent="0.25">
      <c r="A114" s="70" t="s">
        <v>215</v>
      </c>
      <c r="B114" s="57">
        <v>650</v>
      </c>
      <c r="C114" s="73" t="s">
        <v>89</v>
      </c>
      <c r="D114" s="73" t="s">
        <v>84</v>
      </c>
      <c r="E114" s="73" t="s">
        <v>209</v>
      </c>
      <c r="F114" s="73" t="s">
        <v>131</v>
      </c>
      <c r="G114" s="73" t="s">
        <v>87</v>
      </c>
      <c r="H114" s="73" t="s">
        <v>132</v>
      </c>
      <c r="I114" s="73" t="s">
        <v>133</v>
      </c>
      <c r="J114" s="110">
        <f>J115+J118</f>
        <v>639.9</v>
      </c>
      <c r="K114" s="110">
        <f>K115+K118</f>
        <v>639.9</v>
      </c>
      <c r="L114" s="111">
        <f t="shared" si="9"/>
        <v>100</v>
      </c>
    </row>
    <row r="115" spans="1:12" ht="39" x14ac:dyDescent="0.25">
      <c r="A115" s="62" t="s">
        <v>187</v>
      </c>
      <c r="B115" s="57">
        <v>650</v>
      </c>
      <c r="C115" s="73" t="s">
        <v>89</v>
      </c>
      <c r="D115" s="73" t="s">
        <v>84</v>
      </c>
      <c r="E115" s="73" t="s">
        <v>209</v>
      </c>
      <c r="F115" s="73" t="s">
        <v>131</v>
      </c>
      <c r="G115" s="73" t="s">
        <v>87</v>
      </c>
      <c r="H115" s="73" t="s">
        <v>188</v>
      </c>
      <c r="I115" s="73" t="s">
        <v>133</v>
      </c>
      <c r="J115" s="110">
        <f>J116</f>
        <v>429.9</v>
      </c>
      <c r="K115" s="110">
        <f>K116</f>
        <v>429.9</v>
      </c>
      <c r="L115" s="111">
        <f t="shared" si="9"/>
        <v>100</v>
      </c>
    </row>
    <row r="116" spans="1:12" ht="63.75" x14ac:dyDescent="0.25">
      <c r="A116" s="59" t="s">
        <v>139</v>
      </c>
      <c r="B116" s="57">
        <v>650</v>
      </c>
      <c r="C116" s="73" t="s">
        <v>89</v>
      </c>
      <c r="D116" s="73" t="s">
        <v>84</v>
      </c>
      <c r="E116" s="73" t="s">
        <v>209</v>
      </c>
      <c r="F116" s="73" t="s">
        <v>131</v>
      </c>
      <c r="G116" s="73" t="s">
        <v>87</v>
      </c>
      <c r="H116" s="73" t="s">
        <v>188</v>
      </c>
      <c r="I116" s="73" t="s">
        <v>140</v>
      </c>
      <c r="J116" s="110">
        <f>J117</f>
        <v>429.9</v>
      </c>
      <c r="K116" s="110">
        <f>K117</f>
        <v>429.9</v>
      </c>
      <c r="L116" s="111">
        <f t="shared" si="9"/>
        <v>100</v>
      </c>
    </row>
    <row r="117" spans="1:12" x14ac:dyDescent="0.25">
      <c r="A117" s="62" t="s">
        <v>180</v>
      </c>
      <c r="B117" s="57">
        <v>650</v>
      </c>
      <c r="C117" s="73" t="s">
        <v>89</v>
      </c>
      <c r="D117" s="73" t="s">
        <v>84</v>
      </c>
      <c r="E117" s="73" t="s">
        <v>209</v>
      </c>
      <c r="F117" s="73" t="s">
        <v>131</v>
      </c>
      <c r="G117" s="73" t="s">
        <v>87</v>
      </c>
      <c r="H117" s="73" t="s">
        <v>188</v>
      </c>
      <c r="I117" s="73" t="s">
        <v>181</v>
      </c>
      <c r="J117" s="110">
        <v>429.9</v>
      </c>
      <c r="K117" s="110">
        <v>429.9</v>
      </c>
      <c r="L117" s="111">
        <f t="shared" si="9"/>
        <v>100</v>
      </c>
    </row>
    <row r="118" spans="1:12" ht="26.25" x14ac:dyDescent="0.25">
      <c r="A118" s="62" t="s">
        <v>211</v>
      </c>
      <c r="B118" s="57">
        <v>650</v>
      </c>
      <c r="C118" s="73" t="s">
        <v>89</v>
      </c>
      <c r="D118" s="73" t="s">
        <v>84</v>
      </c>
      <c r="E118" s="73" t="s">
        <v>209</v>
      </c>
      <c r="F118" s="73" t="s">
        <v>131</v>
      </c>
      <c r="G118" s="73" t="s">
        <v>87</v>
      </c>
      <c r="H118" s="73" t="s">
        <v>212</v>
      </c>
      <c r="I118" s="73" t="s">
        <v>133</v>
      </c>
      <c r="J118" s="110">
        <f>J119</f>
        <v>210</v>
      </c>
      <c r="K118" s="110">
        <f>K119</f>
        <v>210</v>
      </c>
      <c r="L118" s="111">
        <f t="shared" si="9"/>
        <v>100</v>
      </c>
    </row>
    <row r="119" spans="1:12" ht="64.5" x14ac:dyDescent="0.25">
      <c r="A119" s="62" t="s">
        <v>139</v>
      </c>
      <c r="B119" s="57">
        <v>650</v>
      </c>
      <c r="C119" s="73" t="s">
        <v>89</v>
      </c>
      <c r="D119" s="73" t="s">
        <v>84</v>
      </c>
      <c r="E119" s="73" t="s">
        <v>209</v>
      </c>
      <c r="F119" s="73" t="s">
        <v>131</v>
      </c>
      <c r="G119" s="73" t="s">
        <v>87</v>
      </c>
      <c r="H119" s="73" t="s">
        <v>212</v>
      </c>
      <c r="I119" s="73" t="s">
        <v>140</v>
      </c>
      <c r="J119" s="110">
        <f>J120</f>
        <v>210</v>
      </c>
      <c r="K119" s="110">
        <f>K120</f>
        <v>210</v>
      </c>
      <c r="L119" s="111">
        <f t="shared" si="9"/>
        <v>100</v>
      </c>
    </row>
    <row r="120" spans="1:12" x14ac:dyDescent="0.25">
      <c r="A120" s="62" t="s">
        <v>180</v>
      </c>
      <c r="B120" s="57">
        <v>650</v>
      </c>
      <c r="C120" s="73" t="s">
        <v>89</v>
      </c>
      <c r="D120" s="73" t="s">
        <v>84</v>
      </c>
      <c r="E120" s="73" t="s">
        <v>209</v>
      </c>
      <c r="F120" s="73" t="s">
        <v>131</v>
      </c>
      <c r="G120" s="73" t="s">
        <v>87</v>
      </c>
      <c r="H120" s="73" t="s">
        <v>212</v>
      </c>
      <c r="I120" s="73" t="s">
        <v>181</v>
      </c>
      <c r="J120" s="110">
        <v>210</v>
      </c>
      <c r="K120" s="110">
        <v>210</v>
      </c>
      <c r="L120" s="111">
        <f t="shared" si="9"/>
        <v>100</v>
      </c>
    </row>
    <row r="121" spans="1:12" x14ac:dyDescent="0.25">
      <c r="A121" s="105" t="s">
        <v>276</v>
      </c>
      <c r="B121" s="52">
        <v>650</v>
      </c>
      <c r="C121" s="106" t="s">
        <v>89</v>
      </c>
      <c r="D121" s="106" t="s">
        <v>113</v>
      </c>
      <c r="E121" s="106" t="s">
        <v>85</v>
      </c>
      <c r="F121" s="106" t="s">
        <v>131</v>
      </c>
      <c r="G121" s="106" t="s">
        <v>85</v>
      </c>
      <c r="H121" s="106" t="s">
        <v>132</v>
      </c>
      <c r="I121" s="106" t="s">
        <v>133</v>
      </c>
      <c r="J121" s="108">
        <f t="shared" ref="J121:K123" si="14">J122</f>
        <v>72.599999999999994</v>
      </c>
      <c r="K121" s="108">
        <f t="shared" si="14"/>
        <v>72.599999999999994</v>
      </c>
      <c r="L121" s="111">
        <f t="shared" si="9"/>
        <v>100</v>
      </c>
    </row>
    <row r="122" spans="1:12" ht="26.25" x14ac:dyDescent="0.25">
      <c r="A122" s="107" t="s">
        <v>277</v>
      </c>
      <c r="B122" s="57">
        <v>650</v>
      </c>
      <c r="C122" s="73" t="s">
        <v>89</v>
      </c>
      <c r="D122" s="73" t="s">
        <v>113</v>
      </c>
      <c r="E122" s="73" t="s">
        <v>247</v>
      </c>
      <c r="F122" s="73" t="s">
        <v>131</v>
      </c>
      <c r="G122" s="73" t="s">
        <v>85</v>
      </c>
      <c r="H122" s="73" t="s">
        <v>132</v>
      </c>
      <c r="I122" s="73" t="s">
        <v>133</v>
      </c>
      <c r="J122" s="110">
        <f t="shared" si="14"/>
        <v>72.599999999999994</v>
      </c>
      <c r="K122" s="110">
        <f t="shared" si="14"/>
        <v>72.599999999999994</v>
      </c>
      <c r="L122" s="111">
        <f t="shared" si="9"/>
        <v>100</v>
      </c>
    </row>
    <row r="123" spans="1:12" ht="51.75" x14ac:dyDescent="0.25">
      <c r="A123" s="62" t="s">
        <v>278</v>
      </c>
      <c r="B123" s="57">
        <v>650</v>
      </c>
      <c r="C123" s="73" t="s">
        <v>89</v>
      </c>
      <c r="D123" s="73" t="s">
        <v>113</v>
      </c>
      <c r="E123" s="73" t="s">
        <v>247</v>
      </c>
      <c r="F123" s="73" t="s">
        <v>131</v>
      </c>
      <c r="G123" s="73" t="s">
        <v>98</v>
      </c>
      <c r="H123" s="73" t="s">
        <v>132</v>
      </c>
      <c r="I123" s="73" t="s">
        <v>133</v>
      </c>
      <c r="J123" s="110">
        <f t="shared" si="14"/>
        <v>72.599999999999994</v>
      </c>
      <c r="K123" s="110">
        <f t="shared" si="14"/>
        <v>72.599999999999994</v>
      </c>
      <c r="L123" s="111">
        <f t="shared" si="9"/>
        <v>100</v>
      </c>
    </row>
    <row r="124" spans="1:12" ht="51.75" x14ac:dyDescent="0.25">
      <c r="A124" s="62" t="s">
        <v>279</v>
      </c>
      <c r="B124" s="57">
        <v>650</v>
      </c>
      <c r="C124" s="73" t="s">
        <v>89</v>
      </c>
      <c r="D124" s="73" t="s">
        <v>113</v>
      </c>
      <c r="E124" s="73" t="s">
        <v>247</v>
      </c>
      <c r="F124" s="73" t="s">
        <v>131</v>
      </c>
      <c r="G124" s="73" t="s">
        <v>98</v>
      </c>
      <c r="H124" s="73" t="s">
        <v>275</v>
      </c>
      <c r="I124" s="73" t="s">
        <v>133</v>
      </c>
      <c r="J124" s="110">
        <f>J126</f>
        <v>72.599999999999994</v>
      </c>
      <c r="K124" s="110">
        <f>K126</f>
        <v>72.599999999999994</v>
      </c>
      <c r="L124" s="111">
        <f t="shared" si="9"/>
        <v>100</v>
      </c>
    </row>
    <row r="125" spans="1:12" ht="26.25" x14ac:dyDescent="0.25">
      <c r="A125" s="62" t="s">
        <v>146</v>
      </c>
      <c r="B125" s="57">
        <v>650</v>
      </c>
      <c r="C125" s="73" t="s">
        <v>89</v>
      </c>
      <c r="D125" s="73" t="s">
        <v>113</v>
      </c>
      <c r="E125" s="73" t="s">
        <v>247</v>
      </c>
      <c r="F125" s="73" t="s">
        <v>131</v>
      </c>
      <c r="G125" s="73" t="s">
        <v>98</v>
      </c>
      <c r="H125" s="73" t="s">
        <v>275</v>
      </c>
      <c r="I125" s="73" t="s">
        <v>147</v>
      </c>
      <c r="J125" s="110">
        <f>J126</f>
        <v>72.599999999999994</v>
      </c>
      <c r="K125" s="110">
        <f>K126</f>
        <v>72.599999999999994</v>
      </c>
      <c r="L125" s="111">
        <f t="shared" si="9"/>
        <v>100</v>
      </c>
    </row>
    <row r="126" spans="1:12" ht="26.25" x14ac:dyDescent="0.25">
      <c r="A126" s="62" t="s">
        <v>148</v>
      </c>
      <c r="B126" s="57">
        <v>650</v>
      </c>
      <c r="C126" s="73" t="s">
        <v>89</v>
      </c>
      <c r="D126" s="73" t="s">
        <v>113</v>
      </c>
      <c r="E126" s="73" t="s">
        <v>247</v>
      </c>
      <c r="F126" s="73" t="s">
        <v>131</v>
      </c>
      <c r="G126" s="73" t="s">
        <v>98</v>
      </c>
      <c r="H126" s="73" t="s">
        <v>275</v>
      </c>
      <c r="I126" s="73" t="s">
        <v>149</v>
      </c>
      <c r="J126" s="110">
        <v>72.599999999999994</v>
      </c>
      <c r="K126" s="110">
        <v>72.599999999999994</v>
      </c>
      <c r="L126" s="111">
        <f t="shared" si="9"/>
        <v>100</v>
      </c>
    </row>
    <row r="127" spans="1:12" s="53" customFormat="1" x14ac:dyDescent="0.25">
      <c r="A127" s="63" t="s">
        <v>107</v>
      </c>
      <c r="B127" s="52">
        <v>650</v>
      </c>
      <c r="C127" s="54" t="s">
        <v>89</v>
      </c>
      <c r="D127" s="54" t="s">
        <v>108</v>
      </c>
      <c r="E127" s="54" t="s">
        <v>85</v>
      </c>
      <c r="F127" s="54" t="s">
        <v>131</v>
      </c>
      <c r="G127" s="54" t="s">
        <v>85</v>
      </c>
      <c r="H127" s="54" t="s">
        <v>132</v>
      </c>
      <c r="I127" s="54" t="s">
        <v>133</v>
      </c>
      <c r="J127" s="108">
        <f>J128</f>
        <v>11673.7</v>
      </c>
      <c r="K127" s="108">
        <f>K128</f>
        <v>7762.3</v>
      </c>
      <c r="L127" s="108">
        <f t="shared" si="9"/>
        <v>66.493913669188004</v>
      </c>
    </row>
    <row r="128" spans="1:12" ht="26.25" x14ac:dyDescent="0.25">
      <c r="A128" s="42" t="s">
        <v>216</v>
      </c>
      <c r="B128" s="57">
        <v>650</v>
      </c>
      <c r="C128" s="74" t="s">
        <v>89</v>
      </c>
      <c r="D128" s="74" t="s">
        <v>108</v>
      </c>
      <c r="E128" s="74" t="s">
        <v>217</v>
      </c>
      <c r="F128" s="74" t="s">
        <v>131</v>
      </c>
      <c r="G128" s="74" t="s">
        <v>85</v>
      </c>
      <c r="H128" s="74" t="s">
        <v>132</v>
      </c>
      <c r="I128" s="58" t="s">
        <v>133</v>
      </c>
      <c r="J128" s="110">
        <f>J136+J129</f>
        <v>11673.7</v>
      </c>
      <c r="K128" s="110">
        <f>K136+K129</f>
        <v>7762.3</v>
      </c>
      <c r="L128" s="111">
        <f t="shared" si="9"/>
        <v>66.493913669188004</v>
      </c>
    </row>
    <row r="129" spans="1:12" ht="39" x14ac:dyDescent="0.25">
      <c r="A129" s="42" t="s">
        <v>218</v>
      </c>
      <c r="B129" s="57">
        <v>650</v>
      </c>
      <c r="C129" s="74" t="s">
        <v>89</v>
      </c>
      <c r="D129" s="74" t="s">
        <v>108</v>
      </c>
      <c r="E129" s="74" t="s">
        <v>217</v>
      </c>
      <c r="F129" s="74" t="s">
        <v>131</v>
      </c>
      <c r="G129" s="74" t="s">
        <v>84</v>
      </c>
      <c r="H129" s="74" t="s">
        <v>132</v>
      </c>
      <c r="I129" s="58" t="s">
        <v>133</v>
      </c>
      <c r="J129" s="110">
        <f>J132+J133</f>
        <v>1394.3000000000002</v>
      </c>
      <c r="K129" s="110">
        <f>K132+K133</f>
        <v>1394.3000000000002</v>
      </c>
      <c r="L129" s="111">
        <f t="shared" si="9"/>
        <v>100</v>
      </c>
    </row>
    <row r="130" spans="1:12" ht="39" x14ac:dyDescent="0.25">
      <c r="A130" s="42" t="s">
        <v>297</v>
      </c>
      <c r="B130" s="57">
        <v>650</v>
      </c>
      <c r="C130" s="74" t="s">
        <v>89</v>
      </c>
      <c r="D130" s="74" t="s">
        <v>108</v>
      </c>
      <c r="E130" s="74" t="s">
        <v>217</v>
      </c>
      <c r="F130" s="74" t="s">
        <v>131</v>
      </c>
      <c r="G130" s="74" t="s">
        <v>84</v>
      </c>
      <c r="H130" s="74" t="s">
        <v>298</v>
      </c>
      <c r="I130" s="58" t="s">
        <v>133</v>
      </c>
      <c r="J130" s="110">
        <f>J132</f>
        <v>1254.9000000000001</v>
      </c>
      <c r="K130" s="110">
        <f>K132</f>
        <v>1254.9000000000001</v>
      </c>
      <c r="L130" s="111">
        <f t="shared" si="9"/>
        <v>100</v>
      </c>
    </row>
    <row r="131" spans="1:12" ht="26.25" x14ac:dyDescent="0.25">
      <c r="A131" s="42" t="s">
        <v>146</v>
      </c>
      <c r="B131" s="57">
        <v>650</v>
      </c>
      <c r="C131" s="74" t="s">
        <v>89</v>
      </c>
      <c r="D131" s="74" t="s">
        <v>108</v>
      </c>
      <c r="E131" s="74" t="s">
        <v>217</v>
      </c>
      <c r="F131" s="74" t="s">
        <v>131</v>
      </c>
      <c r="G131" s="74" t="s">
        <v>84</v>
      </c>
      <c r="H131" s="74" t="s">
        <v>298</v>
      </c>
      <c r="I131" s="58" t="s">
        <v>147</v>
      </c>
      <c r="J131" s="110">
        <f>J132</f>
        <v>1254.9000000000001</v>
      </c>
      <c r="K131" s="110">
        <f>K132</f>
        <v>1254.9000000000001</v>
      </c>
      <c r="L131" s="111">
        <f t="shared" si="9"/>
        <v>100</v>
      </c>
    </row>
    <row r="132" spans="1:12" ht="26.25" x14ac:dyDescent="0.25">
      <c r="A132" s="42" t="s">
        <v>148</v>
      </c>
      <c r="B132" s="57">
        <v>650</v>
      </c>
      <c r="C132" s="74" t="s">
        <v>89</v>
      </c>
      <c r="D132" s="74" t="s">
        <v>108</v>
      </c>
      <c r="E132" s="74" t="s">
        <v>217</v>
      </c>
      <c r="F132" s="74" t="s">
        <v>131</v>
      </c>
      <c r="G132" s="74" t="s">
        <v>84</v>
      </c>
      <c r="H132" s="74" t="s">
        <v>298</v>
      </c>
      <c r="I132" s="58" t="s">
        <v>149</v>
      </c>
      <c r="J132" s="110">
        <v>1254.9000000000001</v>
      </c>
      <c r="K132" s="110">
        <v>1254.9000000000001</v>
      </c>
      <c r="L132" s="111">
        <f t="shared" si="9"/>
        <v>100</v>
      </c>
    </row>
    <row r="133" spans="1:12" ht="39" x14ac:dyDescent="0.25">
      <c r="A133" s="42" t="s">
        <v>219</v>
      </c>
      <c r="B133" s="57">
        <v>650</v>
      </c>
      <c r="C133" s="73" t="s">
        <v>89</v>
      </c>
      <c r="D133" s="73" t="s">
        <v>108</v>
      </c>
      <c r="E133" s="74" t="s">
        <v>217</v>
      </c>
      <c r="F133" s="74" t="s">
        <v>131</v>
      </c>
      <c r="G133" s="74" t="s">
        <v>84</v>
      </c>
      <c r="H133" s="74" t="s">
        <v>220</v>
      </c>
      <c r="I133" s="75" t="s">
        <v>133</v>
      </c>
      <c r="J133" s="110">
        <f t="shared" ref="J133:K134" si="15">J134</f>
        <v>139.4</v>
      </c>
      <c r="K133" s="110">
        <f t="shared" si="15"/>
        <v>139.4</v>
      </c>
      <c r="L133" s="111">
        <f t="shared" si="9"/>
        <v>100</v>
      </c>
    </row>
    <row r="134" spans="1:12" ht="26.25" x14ac:dyDescent="0.25">
      <c r="A134" s="42" t="s">
        <v>146</v>
      </c>
      <c r="B134" s="57">
        <v>650</v>
      </c>
      <c r="C134" s="73" t="s">
        <v>89</v>
      </c>
      <c r="D134" s="73" t="s">
        <v>108</v>
      </c>
      <c r="E134" s="74" t="s">
        <v>217</v>
      </c>
      <c r="F134" s="74" t="s">
        <v>131</v>
      </c>
      <c r="G134" s="74" t="s">
        <v>84</v>
      </c>
      <c r="H134" s="74" t="s">
        <v>220</v>
      </c>
      <c r="I134" s="75" t="s">
        <v>147</v>
      </c>
      <c r="J134" s="110">
        <f t="shared" si="15"/>
        <v>139.4</v>
      </c>
      <c r="K134" s="110">
        <f t="shared" si="15"/>
        <v>139.4</v>
      </c>
      <c r="L134" s="111">
        <f t="shared" si="9"/>
        <v>100</v>
      </c>
    </row>
    <row r="135" spans="1:12" ht="26.25" x14ac:dyDescent="0.25">
      <c r="A135" s="42" t="s">
        <v>148</v>
      </c>
      <c r="B135" s="57">
        <v>650</v>
      </c>
      <c r="C135" s="73" t="s">
        <v>89</v>
      </c>
      <c r="D135" s="73" t="s">
        <v>108</v>
      </c>
      <c r="E135" s="74" t="s">
        <v>217</v>
      </c>
      <c r="F135" s="74" t="s">
        <v>131</v>
      </c>
      <c r="G135" s="74" t="s">
        <v>84</v>
      </c>
      <c r="H135" s="74" t="s">
        <v>220</v>
      </c>
      <c r="I135" s="75" t="s">
        <v>149</v>
      </c>
      <c r="J135" s="110">
        <v>139.4</v>
      </c>
      <c r="K135" s="110">
        <v>139.4</v>
      </c>
      <c r="L135" s="111">
        <f t="shared" si="9"/>
        <v>100</v>
      </c>
    </row>
    <row r="136" spans="1:12" ht="26.25" x14ac:dyDescent="0.25">
      <c r="A136" s="42" t="s">
        <v>221</v>
      </c>
      <c r="B136" s="57">
        <v>650</v>
      </c>
      <c r="C136" s="74" t="s">
        <v>89</v>
      </c>
      <c r="D136" s="74" t="s">
        <v>108</v>
      </c>
      <c r="E136" s="74" t="s">
        <v>217</v>
      </c>
      <c r="F136" s="74" t="s">
        <v>131</v>
      </c>
      <c r="G136" s="74" t="s">
        <v>87</v>
      </c>
      <c r="H136" s="74" t="s">
        <v>132</v>
      </c>
      <c r="I136" s="75" t="s">
        <v>133</v>
      </c>
      <c r="J136" s="110">
        <f>J137</f>
        <v>10279.4</v>
      </c>
      <c r="K136" s="110">
        <f>K137</f>
        <v>6368</v>
      </c>
      <c r="L136" s="111">
        <f t="shared" si="9"/>
        <v>61.949141000447497</v>
      </c>
    </row>
    <row r="137" spans="1:12" ht="39" x14ac:dyDescent="0.25">
      <c r="A137" s="62" t="s">
        <v>187</v>
      </c>
      <c r="B137" s="57">
        <v>650</v>
      </c>
      <c r="C137" s="74" t="s">
        <v>89</v>
      </c>
      <c r="D137" s="74" t="s">
        <v>108</v>
      </c>
      <c r="E137" s="74" t="s">
        <v>217</v>
      </c>
      <c r="F137" s="74" t="s">
        <v>131</v>
      </c>
      <c r="G137" s="74" t="s">
        <v>87</v>
      </c>
      <c r="H137" s="74" t="s">
        <v>188</v>
      </c>
      <c r="I137" s="75" t="s">
        <v>133</v>
      </c>
      <c r="J137" s="110">
        <f t="shared" ref="J137:K137" si="16">J138</f>
        <v>10279.4</v>
      </c>
      <c r="K137" s="110">
        <f t="shared" si="16"/>
        <v>6368</v>
      </c>
      <c r="L137" s="111">
        <f t="shared" si="9"/>
        <v>61.949141000447497</v>
      </c>
    </row>
    <row r="138" spans="1:12" ht="25.5" x14ac:dyDescent="0.25">
      <c r="A138" s="59" t="s">
        <v>146</v>
      </c>
      <c r="B138" s="57">
        <v>650</v>
      </c>
      <c r="C138" s="75" t="s">
        <v>89</v>
      </c>
      <c r="D138" s="75" t="s">
        <v>108</v>
      </c>
      <c r="E138" s="74" t="s">
        <v>217</v>
      </c>
      <c r="F138" s="75" t="s">
        <v>131</v>
      </c>
      <c r="G138" s="75" t="s">
        <v>87</v>
      </c>
      <c r="H138" s="75" t="s">
        <v>188</v>
      </c>
      <c r="I138" s="75" t="s">
        <v>147</v>
      </c>
      <c r="J138" s="110">
        <f>J139</f>
        <v>10279.4</v>
      </c>
      <c r="K138" s="110">
        <f>K139</f>
        <v>6368</v>
      </c>
      <c r="L138" s="111">
        <f t="shared" si="9"/>
        <v>61.949141000447497</v>
      </c>
    </row>
    <row r="139" spans="1:12" ht="26.25" x14ac:dyDescent="0.25">
      <c r="A139" s="42" t="s">
        <v>148</v>
      </c>
      <c r="B139" s="57">
        <v>650</v>
      </c>
      <c r="C139" s="58" t="s">
        <v>89</v>
      </c>
      <c r="D139" s="58" t="s">
        <v>108</v>
      </c>
      <c r="E139" s="74" t="s">
        <v>217</v>
      </c>
      <c r="F139" s="75" t="s">
        <v>131</v>
      </c>
      <c r="G139" s="75" t="s">
        <v>87</v>
      </c>
      <c r="H139" s="75" t="s">
        <v>188</v>
      </c>
      <c r="I139" s="75" t="s">
        <v>149</v>
      </c>
      <c r="J139" s="110">
        <v>10279.4</v>
      </c>
      <c r="K139" s="110">
        <v>6368</v>
      </c>
      <c r="L139" s="111">
        <f t="shared" si="9"/>
        <v>61.949141000447497</v>
      </c>
    </row>
    <row r="140" spans="1:12" s="53" customFormat="1" x14ac:dyDescent="0.25">
      <c r="A140" s="76" t="s">
        <v>109</v>
      </c>
      <c r="B140" s="52">
        <v>650</v>
      </c>
      <c r="C140" s="54" t="s">
        <v>89</v>
      </c>
      <c r="D140" s="54" t="s">
        <v>102</v>
      </c>
      <c r="E140" s="54" t="s">
        <v>85</v>
      </c>
      <c r="F140" s="54" t="s">
        <v>131</v>
      </c>
      <c r="G140" s="54" t="s">
        <v>85</v>
      </c>
      <c r="H140" s="54" t="s">
        <v>132</v>
      </c>
      <c r="I140" s="54" t="s">
        <v>133</v>
      </c>
      <c r="J140" s="108">
        <f>J141</f>
        <v>181.8</v>
      </c>
      <c r="K140" s="108">
        <f>K141</f>
        <v>130.1</v>
      </c>
      <c r="L140" s="108">
        <f t="shared" si="9"/>
        <v>71.562156215621556</v>
      </c>
    </row>
    <row r="141" spans="1:12" ht="39" x14ac:dyDescent="0.25">
      <c r="A141" s="61" t="s">
        <v>134</v>
      </c>
      <c r="B141" s="57">
        <v>650</v>
      </c>
      <c r="C141" s="73" t="s">
        <v>89</v>
      </c>
      <c r="D141" s="73" t="s">
        <v>102</v>
      </c>
      <c r="E141" s="73" t="s">
        <v>135</v>
      </c>
      <c r="F141" s="73" t="s">
        <v>131</v>
      </c>
      <c r="G141" s="73" t="s">
        <v>85</v>
      </c>
      <c r="H141" s="73" t="s">
        <v>132</v>
      </c>
      <c r="I141" s="58" t="s">
        <v>133</v>
      </c>
      <c r="J141" s="110">
        <f>J142</f>
        <v>181.8</v>
      </c>
      <c r="K141" s="110">
        <f>K142</f>
        <v>130.1</v>
      </c>
      <c r="L141" s="111">
        <f t="shared" si="9"/>
        <v>71.562156215621556</v>
      </c>
    </row>
    <row r="142" spans="1:12" ht="51.75" x14ac:dyDescent="0.25">
      <c r="A142" s="62" t="s">
        <v>177</v>
      </c>
      <c r="B142" s="57">
        <v>650</v>
      </c>
      <c r="C142" s="73" t="s">
        <v>89</v>
      </c>
      <c r="D142" s="73" t="s">
        <v>102</v>
      </c>
      <c r="E142" s="73" t="s">
        <v>135</v>
      </c>
      <c r="F142" s="73" t="s">
        <v>131</v>
      </c>
      <c r="G142" s="73" t="s">
        <v>87</v>
      </c>
      <c r="H142" s="73" t="s">
        <v>132</v>
      </c>
      <c r="I142" s="58" t="s">
        <v>133</v>
      </c>
      <c r="J142" s="110">
        <f t="shared" ref="J142:K143" si="17">J143</f>
        <v>181.8</v>
      </c>
      <c r="K142" s="110">
        <f t="shared" si="17"/>
        <v>130.1</v>
      </c>
      <c r="L142" s="111">
        <f t="shared" si="9"/>
        <v>71.562156215621556</v>
      </c>
    </row>
    <row r="143" spans="1:12" x14ac:dyDescent="0.25">
      <c r="A143" s="77" t="s">
        <v>222</v>
      </c>
      <c r="B143" s="57">
        <v>650</v>
      </c>
      <c r="C143" s="73" t="s">
        <v>89</v>
      </c>
      <c r="D143" s="73" t="s">
        <v>102</v>
      </c>
      <c r="E143" s="73" t="s">
        <v>135</v>
      </c>
      <c r="F143" s="73" t="s">
        <v>131</v>
      </c>
      <c r="G143" s="73" t="s">
        <v>87</v>
      </c>
      <c r="H143" s="73" t="s">
        <v>223</v>
      </c>
      <c r="I143" s="58" t="s">
        <v>133</v>
      </c>
      <c r="J143" s="110">
        <f t="shared" si="17"/>
        <v>181.8</v>
      </c>
      <c r="K143" s="110">
        <f t="shared" si="17"/>
        <v>130.1</v>
      </c>
      <c r="L143" s="111">
        <f t="shared" si="9"/>
        <v>71.562156215621556</v>
      </c>
    </row>
    <row r="144" spans="1:12" ht="25.5" x14ac:dyDescent="0.25">
      <c r="A144" s="59" t="s">
        <v>146</v>
      </c>
      <c r="B144" s="57">
        <v>650</v>
      </c>
      <c r="C144" s="73" t="s">
        <v>89</v>
      </c>
      <c r="D144" s="73" t="s">
        <v>102</v>
      </c>
      <c r="E144" s="73" t="s">
        <v>135</v>
      </c>
      <c r="F144" s="73" t="s">
        <v>131</v>
      </c>
      <c r="G144" s="73" t="s">
        <v>87</v>
      </c>
      <c r="H144" s="58" t="s">
        <v>223</v>
      </c>
      <c r="I144" s="58" t="s">
        <v>147</v>
      </c>
      <c r="J144" s="110">
        <f>J145</f>
        <v>181.8</v>
      </c>
      <c r="K144" s="110">
        <f>K145</f>
        <v>130.1</v>
      </c>
      <c r="L144" s="111">
        <f t="shared" si="9"/>
        <v>71.562156215621556</v>
      </c>
    </row>
    <row r="145" spans="1:12" ht="25.5" x14ac:dyDescent="0.25">
      <c r="A145" s="77" t="s">
        <v>148</v>
      </c>
      <c r="B145" s="57">
        <v>650</v>
      </c>
      <c r="C145" s="73" t="s">
        <v>89</v>
      </c>
      <c r="D145" s="73" t="s">
        <v>102</v>
      </c>
      <c r="E145" s="73" t="s">
        <v>135</v>
      </c>
      <c r="F145" s="73" t="s">
        <v>131</v>
      </c>
      <c r="G145" s="73" t="s">
        <v>87</v>
      </c>
      <c r="H145" s="58" t="s">
        <v>223</v>
      </c>
      <c r="I145" s="58" t="s">
        <v>149</v>
      </c>
      <c r="J145" s="110">
        <v>181.8</v>
      </c>
      <c r="K145" s="110">
        <v>130.1</v>
      </c>
      <c r="L145" s="111">
        <f t="shared" si="9"/>
        <v>71.562156215621556</v>
      </c>
    </row>
    <row r="146" spans="1:12" s="53" customFormat="1" x14ac:dyDescent="0.25">
      <c r="A146" s="78" t="s">
        <v>110</v>
      </c>
      <c r="B146" s="52">
        <v>650</v>
      </c>
      <c r="C146" s="54" t="s">
        <v>89</v>
      </c>
      <c r="D146" s="54" t="s">
        <v>111</v>
      </c>
      <c r="E146" s="54" t="s">
        <v>85</v>
      </c>
      <c r="F146" s="54" t="s">
        <v>131</v>
      </c>
      <c r="G146" s="54" t="s">
        <v>85</v>
      </c>
      <c r="H146" s="54" t="s">
        <v>132</v>
      </c>
      <c r="I146" s="54" t="s">
        <v>133</v>
      </c>
      <c r="J146" s="108">
        <f>J147+J155</f>
        <v>2523</v>
      </c>
      <c r="K146" s="108">
        <f>K147+K155</f>
        <v>1084</v>
      </c>
      <c r="L146" s="108">
        <f t="shared" si="9"/>
        <v>42.964724534284585</v>
      </c>
    </row>
    <row r="147" spans="1:12" ht="51.75" x14ac:dyDescent="0.25">
      <c r="A147" s="62" t="s">
        <v>162</v>
      </c>
      <c r="B147" s="57">
        <v>650</v>
      </c>
      <c r="C147" s="58" t="s">
        <v>89</v>
      </c>
      <c r="D147" s="58" t="s">
        <v>111</v>
      </c>
      <c r="E147" s="58" t="s">
        <v>163</v>
      </c>
      <c r="F147" s="58" t="s">
        <v>131</v>
      </c>
      <c r="G147" s="58" t="s">
        <v>85</v>
      </c>
      <c r="H147" s="58" t="s">
        <v>132</v>
      </c>
      <c r="I147" s="58" t="s">
        <v>133</v>
      </c>
      <c r="J147" s="110">
        <f>J148</f>
        <v>58</v>
      </c>
      <c r="K147" s="110">
        <f>K148</f>
        <v>15</v>
      </c>
      <c r="L147" s="111">
        <f t="shared" si="9"/>
        <v>25.862068965517242</v>
      </c>
    </row>
    <row r="148" spans="1:12" ht="26.25" x14ac:dyDescent="0.25">
      <c r="A148" s="62" t="s">
        <v>164</v>
      </c>
      <c r="B148" s="57">
        <v>650</v>
      </c>
      <c r="C148" s="58" t="s">
        <v>89</v>
      </c>
      <c r="D148" s="58" t="s">
        <v>111</v>
      </c>
      <c r="E148" s="58" t="s">
        <v>163</v>
      </c>
      <c r="F148" s="58" t="s">
        <v>131</v>
      </c>
      <c r="G148" s="58" t="s">
        <v>87</v>
      </c>
      <c r="H148" s="58" t="s">
        <v>132</v>
      </c>
      <c r="I148" s="58" t="s">
        <v>133</v>
      </c>
      <c r="J148" s="110">
        <f>J149+J152</f>
        <v>58</v>
      </c>
      <c r="K148" s="110">
        <f>K149+K152</f>
        <v>15</v>
      </c>
      <c r="L148" s="111">
        <f t="shared" si="9"/>
        <v>25.862068965517242</v>
      </c>
    </row>
    <row r="149" spans="1:12" ht="51.75" x14ac:dyDescent="0.25">
      <c r="A149" s="62" t="s">
        <v>157</v>
      </c>
      <c r="B149" s="57">
        <v>650</v>
      </c>
      <c r="C149" s="58" t="s">
        <v>89</v>
      </c>
      <c r="D149" s="58" t="s">
        <v>111</v>
      </c>
      <c r="E149" s="58" t="s">
        <v>163</v>
      </c>
      <c r="F149" s="58" t="s">
        <v>131</v>
      </c>
      <c r="G149" s="58" t="s">
        <v>87</v>
      </c>
      <c r="H149" s="58" t="s">
        <v>158</v>
      </c>
      <c r="I149" s="58" t="s">
        <v>133</v>
      </c>
      <c r="J149" s="110">
        <f>J150</f>
        <v>15</v>
      </c>
      <c r="K149" s="110">
        <f>K150</f>
        <v>15</v>
      </c>
      <c r="L149" s="111">
        <f t="shared" si="9"/>
        <v>100</v>
      </c>
    </row>
    <row r="150" spans="1:12" x14ac:dyDescent="0.25">
      <c r="A150" s="62" t="s">
        <v>159</v>
      </c>
      <c r="B150" s="57">
        <v>650</v>
      </c>
      <c r="C150" s="58" t="s">
        <v>89</v>
      </c>
      <c r="D150" s="58" t="s">
        <v>111</v>
      </c>
      <c r="E150" s="58" t="s">
        <v>163</v>
      </c>
      <c r="F150" s="58" t="s">
        <v>131</v>
      </c>
      <c r="G150" s="58" t="s">
        <v>87</v>
      </c>
      <c r="H150" s="58" t="s">
        <v>158</v>
      </c>
      <c r="I150" s="58" t="s">
        <v>160</v>
      </c>
      <c r="J150" s="110">
        <f>J151</f>
        <v>15</v>
      </c>
      <c r="K150" s="110">
        <f>K151</f>
        <v>15</v>
      </c>
      <c r="L150" s="111">
        <f t="shared" si="9"/>
        <v>100</v>
      </c>
    </row>
    <row r="151" spans="1:12" x14ac:dyDescent="0.25">
      <c r="A151" s="79" t="s">
        <v>59</v>
      </c>
      <c r="B151" s="57">
        <v>650</v>
      </c>
      <c r="C151" s="58" t="s">
        <v>89</v>
      </c>
      <c r="D151" s="58" t="s">
        <v>111</v>
      </c>
      <c r="E151" s="58" t="s">
        <v>163</v>
      </c>
      <c r="F151" s="58" t="s">
        <v>131</v>
      </c>
      <c r="G151" s="58" t="s">
        <v>87</v>
      </c>
      <c r="H151" s="58" t="s">
        <v>158</v>
      </c>
      <c r="I151" s="58" t="s">
        <v>161</v>
      </c>
      <c r="J151" s="110">
        <v>15</v>
      </c>
      <c r="K151" s="110">
        <v>15</v>
      </c>
      <c r="L151" s="111">
        <f t="shared" si="9"/>
        <v>100</v>
      </c>
    </row>
    <row r="152" spans="1:12" ht="71.25" customHeight="1" x14ac:dyDescent="0.25">
      <c r="A152" s="79" t="s">
        <v>284</v>
      </c>
      <c r="B152" s="57">
        <v>650</v>
      </c>
      <c r="C152" s="80" t="s">
        <v>89</v>
      </c>
      <c r="D152" s="80" t="s">
        <v>111</v>
      </c>
      <c r="E152" s="80" t="s">
        <v>163</v>
      </c>
      <c r="F152" s="80" t="s">
        <v>131</v>
      </c>
      <c r="G152" s="80" t="s">
        <v>87</v>
      </c>
      <c r="H152" s="80" t="s">
        <v>272</v>
      </c>
      <c r="I152" s="80" t="s">
        <v>133</v>
      </c>
      <c r="J152" s="110">
        <f>J153</f>
        <v>43</v>
      </c>
      <c r="K152" s="110">
        <f>K153</f>
        <v>0</v>
      </c>
      <c r="L152" s="111">
        <f t="shared" si="9"/>
        <v>0</v>
      </c>
    </row>
    <row r="153" spans="1:12" x14ac:dyDescent="0.25">
      <c r="A153" s="79" t="s">
        <v>159</v>
      </c>
      <c r="B153" s="57">
        <v>650</v>
      </c>
      <c r="C153" s="80" t="s">
        <v>89</v>
      </c>
      <c r="D153" s="80" t="s">
        <v>111</v>
      </c>
      <c r="E153" s="80" t="s">
        <v>163</v>
      </c>
      <c r="F153" s="80" t="s">
        <v>131</v>
      </c>
      <c r="G153" s="80" t="s">
        <v>87</v>
      </c>
      <c r="H153" s="80" t="s">
        <v>272</v>
      </c>
      <c r="I153" s="80" t="s">
        <v>160</v>
      </c>
      <c r="J153" s="110">
        <f>J154</f>
        <v>43</v>
      </c>
      <c r="K153" s="110">
        <f>K154</f>
        <v>0</v>
      </c>
      <c r="L153" s="111">
        <f t="shared" si="9"/>
        <v>0</v>
      </c>
    </row>
    <row r="154" spans="1:12" x14ac:dyDescent="0.25">
      <c r="A154" s="79" t="s">
        <v>59</v>
      </c>
      <c r="B154" s="57">
        <v>650</v>
      </c>
      <c r="C154" s="80" t="s">
        <v>89</v>
      </c>
      <c r="D154" s="80" t="s">
        <v>111</v>
      </c>
      <c r="E154" s="80" t="s">
        <v>163</v>
      </c>
      <c r="F154" s="80" t="s">
        <v>131</v>
      </c>
      <c r="G154" s="80" t="s">
        <v>87</v>
      </c>
      <c r="H154" s="80" t="s">
        <v>272</v>
      </c>
      <c r="I154" s="80" t="s">
        <v>161</v>
      </c>
      <c r="J154" s="110">
        <v>43</v>
      </c>
      <c r="K154" s="110">
        <v>0</v>
      </c>
      <c r="L154" s="111">
        <f t="shared" si="9"/>
        <v>0</v>
      </c>
    </row>
    <row r="155" spans="1:12" ht="39" x14ac:dyDescent="0.25">
      <c r="A155" s="62" t="s">
        <v>224</v>
      </c>
      <c r="B155" s="57">
        <v>650</v>
      </c>
      <c r="C155" s="80" t="s">
        <v>89</v>
      </c>
      <c r="D155" s="80" t="s">
        <v>111</v>
      </c>
      <c r="E155" s="80" t="s">
        <v>225</v>
      </c>
      <c r="F155" s="80" t="s">
        <v>131</v>
      </c>
      <c r="G155" s="80" t="s">
        <v>85</v>
      </c>
      <c r="H155" s="80" t="s">
        <v>132</v>
      </c>
      <c r="I155" s="80" t="s">
        <v>133</v>
      </c>
      <c r="J155" s="110">
        <f>J156</f>
        <v>2465</v>
      </c>
      <c r="K155" s="110">
        <f>K156</f>
        <v>1069</v>
      </c>
      <c r="L155" s="111">
        <f t="shared" si="9"/>
        <v>43.367139959432052</v>
      </c>
    </row>
    <row r="156" spans="1:12" ht="39" x14ac:dyDescent="0.25">
      <c r="A156" s="62" t="s">
        <v>226</v>
      </c>
      <c r="B156" s="57">
        <v>650</v>
      </c>
      <c r="C156" s="80" t="s">
        <v>89</v>
      </c>
      <c r="D156" s="80" t="s">
        <v>111</v>
      </c>
      <c r="E156" s="80" t="s">
        <v>225</v>
      </c>
      <c r="F156" s="80" t="s">
        <v>131</v>
      </c>
      <c r="G156" s="80" t="s">
        <v>84</v>
      </c>
      <c r="H156" s="80" t="s">
        <v>132</v>
      </c>
      <c r="I156" s="80" t="s">
        <v>133</v>
      </c>
      <c r="J156" s="110">
        <f>J157+J160</f>
        <v>2465</v>
      </c>
      <c r="K156" s="110">
        <f>K157+K160</f>
        <v>1069</v>
      </c>
      <c r="L156" s="111">
        <f t="shared" si="9"/>
        <v>43.367139959432052</v>
      </c>
    </row>
    <row r="157" spans="1:12" ht="26.25" x14ac:dyDescent="0.25">
      <c r="A157" s="62" t="s">
        <v>227</v>
      </c>
      <c r="B157" s="57">
        <v>650</v>
      </c>
      <c r="C157" s="80" t="s">
        <v>89</v>
      </c>
      <c r="D157" s="80" t="s">
        <v>111</v>
      </c>
      <c r="E157" s="80" t="s">
        <v>225</v>
      </c>
      <c r="F157" s="80" t="s">
        <v>131</v>
      </c>
      <c r="G157" s="80" t="s">
        <v>84</v>
      </c>
      <c r="H157" s="80" t="s">
        <v>228</v>
      </c>
      <c r="I157" s="80" t="s">
        <v>133</v>
      </c>
      <c r="J157" s="110">
        <f>J158</f>
        <v>1389</v>
      </c>
      <c r="K157" s="110">
        <f>K158</f>
        <v>0</v>
      </c>
      <c r="L157" s="111">
        <f t="shared" si="9"/>
        <v>0</v>
      </c>
    </row>
    <row r="158" spans="1:12" x14ac:dyDescent="0.25">
      <c r="A158" s="62" t="s">
        <v>159</v>
      </c>
      <c r="B158" s="57">
        <v>650</v>
      </c>
      <c r="C158" s="80" t="s">
        <v>89</v>
      </c>
      <c r="D158" s="80" t="s">
        <v>111</v>
      </c>
      <c r="E158" s="80" t="s">
        <v>225</v>
      </c>
      <c r="F158" s="80" t="s">
        <v>131</v>
      </c>
      <c r="G158" s="80" t="s">
        <v>84</v>
      </c>
      <c r="H158" s="80" t="s">
        <v>228</v>
      </c>
      <c r="I158" s="80" t="s">
        <v>160</v>
      </c>
      <c r="J158" s="110">
        <f>J159</f>
        <v>1389</v>
      </c>
      <c r="K158" s="110">
        <f>K159</f>
        <v>0</v>
      </c>
      <c r="L158" s="111">
        <f t="shared" ref="L158:L235" si="18">K158/J158*100</f>
        <v>0</v>
      </c>
    </row>
    <row r="159" spans="1:12" x14ac:dyDescent="0.25">
      <c r="A159" s="62" t="s">
        <v>59</v>
      </c>
      <c r="B159" s="57">
        <v>650</v>
      </c>
      <c r="C159" s="80" t="s">
        <v>89</v>
      </c>
      <c r="D159" s="80" t="s">
        <v>111</v>
      </c>
      <c r="E159" s="80" t="s">
        <v>225</v>
      </c>
      <c r="F159" s="80" t="s">
        <v>131</v>
      </c>
      <c r="G159" s="80" t="s">
        <v>84</v>
      </c>
      <c r="H159" s="80" t="s">
        <v>228</v>
      </c>
      <c r="I159" s="80" t="s">
        <v>161</v>
      </c>
      <c r="J159" s="110">
        <v>1389</v>
      </c>
      <c r="K159" s="110">
        <v>0</v>
      </c>
      <c r="L159" s="111">
        <f t="shared" si="18"/>
        <v>0</v>
      </c>
    </row>
    <row r="160" spans="1:12" ht="27" customHeight="1" x14ac:dyDescent="0.25">
      <c r="A160" s="81" t="s">
        <v>187</v>
      </c>
      <c r="B160" s="57">
        <v>650</v>
      </c>
      <c r="C160" s="80" t="s">
        <v>89</v>
      </c>
      <c r="D160" s="80" t="s">
        <v>111</v>
      </c>
      <c r="E160" s="80" t="s">
        <v>225</v>
      </c>
      <c r="F160" s="80" t="s">
        <v>131</v>
      </c>
      <c r="G160" s="80" t="s">
        <v>84</v>
      </c>
      <c r="H160" s="80" t="s">
        <v>188</v>
      </c>
      <c r="I160" s="80" t="s">
        <v>133</v>
      </c>
      <c r="J160" s="110">
        <f>J161</f>
        <v>1076</v>
      </c>
      <c r="K160" s="110">
        <f>K161</f>
        <v>1069</v>
      </c>
      <c r="L160" s="111">
        <f t="shared" si="18"/>
        <v>99.34944237918215</v>
      </c>
    </row>
    <row r="161" spans="1:12" ht="25.5" x14ac:dyDescent="0.25">
      <c r="A161" s="59" t="s">
        <v>146</v>
      </c>
      <c r="B161" s="57">
        <v>650</v>
      </c>
      <c r="C161" s="80" t="s">
        <v>89</v>
      </c>
      <c r="D161" s="80" t="s">
        <v>111</v>
      </c>
      <c r="E161" s="80" t="s">
        <v>225</v>
      </c>
      <c r="F161" s="80" t="s">
        <v>131</v>
      </c>
      <c r="G161" s="80" t="s">
        <v>84</v>
      </c>
      <c r="H161" s="80" t="s">
        <v>188</v>
      </c>
      <c r="I161" s="58" t="s">
        <v>147</v>
      </c>
      <c r="J161" s="110">
        <f>J162</f>
        <v>1076</v>
      </c>
      <c r="K161" s="110">
        <f>K162</f>
        <v>1069</v>
      </c>
      <c r="L161" s="111">
        <f t="shared" si="18"/>
        <v>99.34944237918215</v>
      </c>
    </row>
    <row r="162" spans="1:12" ht="25.5" x14ac:dyDescent="0.25">
      <c r="A162" s="77" t="s">
        <v>148</v>
      </c>
      <c r="B162" s="57">
        <v>650</v>
      </c>
      <c r="C162" s="80" t="s">
        <v>89</v>
      </c>
      <c r="D162" s="80" t="s">
        <v>111</v>
      </c>
      <c r="E162" s="80" t="s">
        <v>225</v>
      </c>
      <c r="F162" s="80" t="s">
        <v>131</v>
      </c>
      <c r="G162" s="80" t="s">
        <v>84</v>
      </c>
      <c r="H162" s="80" t="s">
        <v>188</v>
      </c>
      <c r="I162" s="58" t="s">
        <v>149</v>
      </c>
      <c r="J162" s="110">
        <v>1076</v>
      </c>
      <c r="K162" s="110">
        <v>1069</v>
      </c>
      <c r="L162" s="111">
        <f t="shared" si="18"/>
        <v>99.34944237918215</v>
      </c>
    </row>
    <row r="163" spans="1:12" s="53" customFormat="1" x14ac:dyDescent="0.25">
      <c r="A163" s="52" t="s">
        <v>112</v>
      </c>
      <c r="B163" s="52">
        <v>650</v>
      </c>
      <c r="C163" s="54" t="s">
        <v>113</v>
      </c>
      <c r="D163" s="54" t="s">
        <v>85</v>
      </c>
      <c r="E163" s="54" t="s">
        <v>85</v>
      </c>
      <c r="F163" s="54" t="s">
        <v>131</v>
      </c>
      <c r="G163" s="54" t="s">
        <v>85</v>
      </c>
      <c r="H163" s="54" t="s">
        <v>132</v>
      </c>
      <c r="I163" s="54" t="s">
        <v>133</v>
      </c>
      <c r="J163" s="108">
        <f>J164+J176+J206</f>
        <v>72152.800000000003</v>
      </c>
      <c r="K163" s="108">
        <f>K164+K176+K206</f>
        <v>62250.6</v>
      </c>
      <c r="L163" s="111">
        <f t="shared" si="18"/>
        <v>86.276069674357743</v>
      </c>
    </row>
    <row r="164" spans="1:12" s="53" customFormat="1" ht="27" x14ac:dyDescent="0.25">
      <c r="A164" s="52" t="s">
        <v>114</v>
      </c>
      <c r="B164" s="52">
        <v>650</v>
      </c>
      <c r="C164" s="82" t="s">
        <v>113</v>
      </c>
      <c r="D164" s="82" t="s">
        <v>84</v>
      </c>
      <c r="E164" s="82" t="s">
        <v>85</v>
      </c>
      <c r="F164" s="82" t="s">
        <v>131</v>
      </c>
      <c r="G164" s="82" t="s">
        <v>85</v>
      </c>
      <c r="H164" s="82" t="s">
        <v>132</v>
      </c>
      <c r="I164" s="82" t="s">
        <v>133</v>
      </c>
      <c r="J164" s="108">
        <f>J165+J171</f>
        <v>1121.5999999999999</v>
      </c>
      <c r="K164" s="108">
        <f>K165+K171</f>
        <v>538.20000000000005</v>
      </c>
      <c r="L164" s="111">
        <f t="shared" si="18"/>
        <v>47.985021398002857</v>
      </c>
    </row>
    <row r="165" spans="1:12" ht="39" x14ac:dyDescent="0.25">
      <c r="A165" s="56" t="s">
        <v>229</v>
      </c>
      <c r="B165" s="57">
        <v>650</v>
      </c>
      <c r="C165" s="83" t="s">
        <v>113</v>
      </c>
      <c r="D165" s="83" t="s">
        <v>84</v>
      </c>
      <c r="E165" s="83" t="s">
        <v>230</v>
      </c>
      <c r="F165" s="83" t="s">
        <v>131</v>
      </c>
      <c r="G165" s="83" t="s">
        <v>85</v>
      </c>
      <c r="H165" s="83" t="s">
        <v>132</v>
      </c>
      <c r="I165" s="83" t="s">
        <v>133</v>
      </c>
      <c r="J165" s="110">
        <f>J166</f>
        <v>393</v>
      </c>
      <c r="K165" s="110">
        <f>K166</f>
        <v>250.4</v>
      </c>
      <c r="L165" s="111">
        <f t="shared" si="18"/>
        <v>63.715012722646314</v>
      </c>
    </row>
    <row r="166" spans="1:12" ht="26.25" x14ac:dyDescent="0.25">
      <c r="A166" s="56" t="s">
        <v>231</v>
      </c>
      <c r="B166" s="57">
        <v>650</v>
      </c>
      <c r="C166" s="83" t="s">
        <v>113</v>
      </c>
      <c r="D166" s="83" t="s">
        <v>84</v>
      </c>
      <c r="E166" s="83" t="s">
        <v>230</v>
      </c>
      <c r="F166" s="83" t="s">
        <v>185</v>
      </c>
      <c r="G166" s="83" t="s">
        <v>85</v>
      </c>
      <c r="H166" s="83" t="s">
        <v>132</v>
      </c>
      <c r="I166" s="83" t="s">
        <v>133</v>
      </c>
      <c r="J166" s="110">
        <f t="shared" ref="J166:K168" si="19">J167</f>
        <v>393</v>
      </c>
      <c r="K166" s="110">
        <f t="shared" si="19"/>
        <v>250.4</v>
      </c>
      <c r="L166" s="111">
        <f t="shared" si="18"/>
        <v>63.715012722646314</v>
      </c>
    </row>
    <row r="167" spans="1:12" ht="25.5" x14ac:dyDescent="0.25">
      <c r="A167" s="81" t="s">
        <v>232</v>
      </c>
      <c r="B167" s="57">
        <v>650</v>
      </c>
      <c r="C167" s="83" t="s">
        <v>113</v>
      </c>
      <c r="D167" s="83" t="s">
        <v>84</v>
      </c>
      <c r="E167" s="83" t="s">
        <v>230</v>
      </c>
      <c r="F167" s="83" t="s">
        <v>185</v>
      </c>
      <c r="G167" s="83" t="s">
        <v>84</v>
      </c>
      <c r="H167" s="83" t="s">
        <v>132</v>
      </c>
      <c r="I167" s="83" t="s">
        <v>133</v>
      </c>
      <c r="J167" s="110">
        <f t="shared" si="19"/>
        <v>393</v>
      </c>
      <c r="K167" s="110">
        <f t="shared" si="19"/>
        <v>250.4</v>
      </c>
      <c r="L167" s="111">
        <f t="shared" si="18"/>
        <v>63.715012722646314</v>
      </c>
    </row>
    <row r="168" spans="1:12" ht="38.25" x14ac:dyDescent="0.25">
      <c r="A168" s="81" t="s">
        <v>187</v>
      </c>
      <c r="B168" s="57">
        <v>650</v>
      </c>
      <c r="C168" s="83" t="s">
        <v>113</v>
      </c>
      <c r="D168" s="83" t="s">
        <v>84</v>
      </c>
      <c r="E168" s="83" t="s">
        <v>230</v>
      </c>
      <c r="F168" s="83" t="s">
        <v>185</v>
      </c>
      <c r="G168" s="83" t="s">
        <v>84</v>
      </c>
      <c r="H168" s="83" t="s">
        <v>188</v>
      </c>
      <c r="I168" s="83" t="s">
        <v>133</v>
      </c>
      <c r="J168" s="110">
        <f t="shared" si="19"/>
        <v>393</v>
      </c>
      <c r="K168" s="110">
        <f t="shared" si="19"/>
        <v>250.4</v>
      </c>
      <c r="L168" s="111">
        <f t="shared" si="18"/>
        <v>63.715012722646314</v>
      </c>
    </row>
    <row r="169" spans="1:12" ht="25.5" x14ac:dyDescent="0.25">
      <c r="A169" s="59" t="s">
        <v>146</v>
      </c>
      <c r="B169" s="57">
        <v>650</v>
      </c>
      <c r="C169" s="83" t="s">
        <v>113</v>
      </c>
      <c r="D169" s="83" t="s">
        <v>84</v>
      </c>
      <c r="E169" s="83" t="s">
        <v>230</v>
      </c>
      <c r="F169" s="83" t="s">
        <v>185</v>
      </c>
      <c r="G169" s="83" t="s">
        <v>84</v>
      </c>
      <c r="H169" s="83" t="s">
        <v>188</v>
      </c>
      <c r="I169" s="83" t="s">
        <v>147</v>
      </c>
      <c r="J169" s="110">
        <f>J170</f>
        <v>393</v>
      </c>
      <c r="K169" s="110">
        <f>K170</f>
        <v>250.4</v>
      </c>
      <c r="L169" s="111">
        <f t="shared" si="18"/>
        <v>63.715012722646314</v>
      </c>
    </row>
    <row r="170" spans="1:12" ht="25.5" x14ac:dyDescent="0.25">
      <c r="A170" s="77" t="s">
        <v>148</v>
      </c>
      <c r="B170" s="57">
        <v>650</v>
      </c>
      <c r="C170" s="83" t="s">
        <v>113</v>
      </c>
      <c r="D170" s="83" t="s">
        <v>84</v>
      </c>
      <c r="E170" s="83" t="s">
        <v>230</v>
      </c>
      <c r="F170" s="83" t="s">
        <v>185</v>
      </c>
      <c r="G170" s="83" t="s">
        <v>84</v>
      </c>
      <c r="H170" s="83" t="s">
        <v>188</v>
      </c>
      <c r="I170" s="83" t="s">
        <v>149</v>
      </c>
      <c r="J170" s="110">
        <v>393</v>
      </c>
      <c r="K170" s="110">
        <v>250.4</v>
      </c>
      <c r="L170" s="111">
        <f t="shared" si="18"/>
        <v>63.715012722646314</v>
      </c>
    </row>
    <row r="171" spans="1:12" ht="25.5" x14ac:dyDescent="0.25">
      <c r="A171" s="77" t="s">
        <v>233</v>
      </c>
      <c r="B171" s="57">
        <v>650</v>
      </c>
      <c r="C171" s="73" t="s">
        <v>113</v>
      </c>
      <c r="D171" s="73" t="s">
        <v>84</v>
      </c>
      <c r="E171" s="73" t="s">
        <v>230</v>
      </c>
      <c r="F171" s="74" t="s">
        <v>234</v>
      </c>
      <c r="G171" s="74" t="s">
        <v>85</v>
      </c>
      <c r="H171" s="74" t="s">
        <v>132</v>
      </c>
      <c r="I171" s="73" t="s">
        <v>133</v>
      </c>
      <c r="J171" s="110">
        <f t="shared" ref="J171:K173" si="20">J172</f>
        <v>728.6</v>
      </c>
      <c r="K171" s="110">
        <f t="shared" si="20"/>
        <v>287.8</v>
      </c>
      <c r="L171" s="111">
        <f t="shared" si="18"/>
        <v>39.500411748558875</v>
      </c>
    </row>
    <row r="172" spans="1:12" ht="38.25" x14ac:dyDescent="0.25">
      <c r="A172" s="77" t="s">
        <v>235</v>
      </c>
      <c r="B172" s="57">
        <v>650</v>
      </c>
      <c r="C172" s="73" t="s">
        <v>113</v>
      </c>
      <c r="D172" s="73" t="s">
        <v>84</v>
      </c>
      <c r="E172" s="73" t="s">
        <v>230</v>
      </c>
      <c r="F172" s="74" t="s">
        <v>234</v>
      </c>
      <c r="G172" s="74" t="s">
        <v>84</v>
      </c>
      <c r="H172" s="74" t="s">
        <v>132</v>
      </c>
      <c r="I172" s="73" t="s">
        <v>133</v>
      </c>
      <c r="J172" s="110">
        <f t="shared" si="20"/>
        <v>728.6</v>
      </c>
      <c r="K172" s="110">
        <f t="shared" si="20"/>
        <v>287.8</v>
      </c>
      <c r="L172" s="111">
        <f t="shared" si="18"/>
        <v>39.500411748558875</v>
      </c>
    </row>
    <row r="173" spans="1:12" ht="38.25" x14ac:dyDescent="0.25">
      <c r="A173" s="77" t="s">
        <v>187</v>
      </c>
      <c r="B173" s="57">
        <v>650</v>
      </c>
      <c r="C173" s="73" t="s">
        <v>113</v>
      </c>
      <c r="D173" s="73" t="s">
        <v>84</v>
      </c>
      <c r="E173" s="73" t="s">
        <v>230</v>
      </c>
      <c r="F173" s="74" t="s">
        <v>234</v>
      </c>
      <c r="G173" s="74" t="s">
        <v>84</v>
      </c>
      <c r="H173" s="74" t="s">
        <v>188</v>
      </c>
      <c r="I173" s="73" t="s">
        <v>133</v>
      </c>
      <c r="J173" s="110">
        <f t="shared" si="20"/>
        <v>728.6</v>
      </c>
      <c r="K173" s="110">
        <f t="shared" si="20"/>
        <v>287.8</v>
      </c>
      <c r="L173" s="111">
        <f t="shared" si="18"/>
        <v>39.500411748558875</v>
      </c>
    </row>
    <row r="174" spans="1:12" ht="25.5" x14ac:dyDescent="0.25">
      <c r="A174" s="59" t="s">
        <v>146</v>
      </c>
      <c r="B174" s="57">
        <v>650</v>
      </c>
      <c r="C174" s="73" t="s">
        <v>113</v>
      </c>
      <c r="D174" s="73" t="s">
        <v>84</v>
      </c>
      <c r="E174" s="73" t="s">
        <v>230</v>
      </c>
      <c r="F174" s="74" t="s">
        <v>234</v>
      </c>
      <c r="G174" s="74" t="s">
        <v>84</v>
      </c>
      <c r="H174" s="74" t="s">
        <v>188</v>
      </c>
      <c r="I174" s="73" t="s">
        <v>147</v>
      </c>
      <c r="J174" s="110">
        <f>J175</f>
        <v>728.6</v>
      </c>
      <c r="K174" s="110">
        <f>K175</f>
        <v>287.8</v>
      </c>
      <c r="L174" s="111">
        <f t="shared" si="18"/>
        <v>39.500411748558875</v>
      </c>
    </row>
    <row r="175" spans="1:12" ht="25.5" x14ac:dyDescent="0.25">
      <c r="A175" s="77" t="s">
        <v>148</v>
      </c>
      <c r="B175" s="57">
        <v>650</v>
      </c>
      <c r="C175" s="73" t="s">
        <v>113</v>
      </c>
      <c r="D175" s="73" t="s">
        <v>84</v>
      </c>
      <c r="E175" s="73" t="s">
        <v>230</v>
      </c>
      <c r="F175" s="74" t="s">
        <v>234</v>
      </c>
      <c r="G175" s="74" t="s">
        <v>84</v>
      </c>
      <c r="H175" s="74" t="s">
        <v>188</v>
      </c>
      <c r="I175" s="73" t="s">
        <v>149</v>
      </c>
      <c r="J175" s="110">
        <v>728.6</v>
      </c>
      <c r="K175" s="110">
        <v>287.8</v>
      </c>
      <c r="L175" s="111">
        <f t="shared" si="18"/>
        <v>39.500411748558875</v>
      </c>
    </row>
    <row r="176" spans="1:12" s="53" customFormat="1" x14ac:dyDescent="0.25">
      <c r="A176" s="76" t="s">
        <v>115</v>
      </c>
      <c r="B176" s="52">
        <v>650</v>
      </c>
      <c r="C176" s="54" t="s">
        <v>113</v>
      </c>
      <c r="D176" s="54" t="s">
        <v>87</v>
      </c>
      <c r="E176" s="54" t="s">
        <v>85</v>
      </c>
      <c r="F176" s="54" t="s">
        <v>131</v>
      </c>
      <c r="G176" s="54" t="s">
        <v>85</v>
      </c>
      <c r="H176" s="54" t="s">
        <v>132</v>
      </c>
      <c r="I176" s="54" t="s">
        <v>133</v>
      </c>
      <c r="J176" s="108">
        <f>J177</f>
        <v>68755</v>
      </c>
      <c r="K176" s="108">
        <f>K177</f>
        <v>60180.200000000004</v>
      </c>
      <c r="L176" s="111">
        <f t="shared" si="18"/>
        <v>87.528470656679531</v>
      </c>
    </row>
    <row r="177" spans="1:12" ht="38.25" x14ac:dyDescent="0.25">
      <c r="A177" s="84" t="s">
        <v>229</v>
      </c>
      <c r="B177" s="57">
        <v>650</v>
      </c>
      <c r="C177" s="75" t="s">
        <v>113</v>
      </c>
      <c r="D177" s="75" t="s">
        <v>87</v>
      </c>
      <c r="E177" s="75" t="s">
        <v>230</v>
      </c>
      <c r="F177" s="75" t="s">
        <v>131</v>
      </c>
      <c r="G177" s="75" t="s">
        <v>85</v>
      </c>
      <c r="H177" s="75" t="s">
        <v>132</v>
      </c>
      <c r="I177" s="75" t="s">
        <v>133</v>
      </c>
      <c r="J177" s="110">
        <f>J178+J192+J201</f>
        <v>68755</v>
      </c>
      <c r="K177" s="110">
        <f>K178+K192+K201</f>
        <v>60180.200000000004</v>
      </c>
      <c r="L177" s="111">
        <f t="shared" si="18"/>
        <v>87.528470656679531</v>
      </c>
    </row>
    <row r="178" spans="1:12" ht="25.5" x14ac:dyDescent="0.25">
      <c r="A178" s="84" t="s">
        <v>236</v>
      </c>
      <c r="B178" s="57">
        <v>650</v>
      </c>
      <c r="C178" s="75" t="s">
        <v>113</v>
      </c>
      <c r="D178" s="75" t="s">
        <v>87</v>
      </c>
      <c r="E178" s="75" t="s">
        <v>230</v>
      </c>
      <c r="F178" s="75" t="s">
        <v>194</v>
      </c>
      <c r="G178" s="75" t="s">
        <v>85</v>
      </c>
      <c r="H178" s="75" t="s">
        <v>132</v>
      </c>
      <c r="I178" s="75" t="s">
        <v>133</v>
      </c>
      <c r="J178" s="110">
        <f t="shared" ref="J178:K178" si="21">J179</f>
        <v>6240.5999999999995</v>
      </c>
      <c r="K178" s="110">
        <f t="shared" si="21"/>
        <v>1394.4</v>
      </c>
      <c r="L178" s="111">
        <f t="shared" si="18"/>
        <v>22.344005384097688</v>
      </c>
    </row>
    <row r="179" spans="1:12" ht="38.25" x14ac:dyDescent="0.25">
      <c r="A179" s="84" t="s">
        <v>237</v>
      </c>
      <c r="B179" s="57">
        <v>650</v>
      </c>
      <c r="C179" s="75" t="s">
        <v>113</v>
      </c>
      <c r="D179" s="75" t="s">
        <v>87</v>
      </c>
      <c r="E179" s="75" t="s">
        <v>230</v>
      </c>
      <c r="F179" s="75" t="s">
        <v>194</v>
      </c>
      <c r="G179" s="75" t="s">
        <v>84</v>
      </c>
      <c r="H179" s="75" t="s">
        <v>132</v>
      </c>
      <c r="I179" s="75" t="s">
        <v>133</v>
      </c>
      <c r="J179" s="110">
        <f>J180+J183+J186+J189</f>
        <v>6240.5999999999995</v>
      </c>
      <c r="K179" s="110">
        <f>K189</f>
        <v>1394.4</v>
      </c>
      <c r="L179" s="111">
        <f t="shared" si="18"/>
        <v>22.344005384097688</v>
      </c>
    </row>
    <row r="180" spans="1:12" ht="51" x14ac:dyDescent="0.25">
      <c r="A180" s="84" t="s">
        <v>300</v>
      </c>
      <c r="B180" s="57">
        <v>650</v>
      </c>
      <c r="C180" s="75" t="s">
        <v>113</v>
      </c>
      <c r="D180" s="75" t="s">
        <v>87</v>
      </c>
      <c r="E180" s="75" t="s">
        <v>230</v>
      </c>
      <c r="F180" s="75" t="s">
        <v>194</v>
      </c>
      <c r="G180" s="75" t="s">
        <v>84</v>
      </c>
      <c r="H180" s="74" t="s">
        <v>299</v>
      </c>
      <c r="I180" s="75" t="s">
        <v>133</v>
      </c>
      <c r="J180" s="110">
        <f>J181</f>
        <v>1634</v>
      </c>
      <c r="K180" s="110">
        <f>K181</f>
        <v>0</v>
      </c>
      <c r="L180" s="111">
        <f t="shared" si="18"/>
        <v>0</v>
      </c>
    </row>
    <row r="181" spans="1:12" ht="25.5" x14ac:dyDescent="0.25">
      <c r="A181" s="84" t="s">
        <v>146</v>
      </c>
      <c r="B181" s="57">
        <v>650</v>
      </c>
      <c r="C181" s="75" t="s">
        <v>113</v>
      </c>
      <c r="D181" s="75" t="s">
        <v>87</v>
      </c>
      <c r="E181" s="75" t="s">
        <v>230</v>
      </c>
      <c r="F181" s="75" t="s">
        <v>194</v>
      </c>
      <c r="G181" s="75" t="s">
        <v>84</v>
      </c>
      <c r="H181" s="74" t="s">
        <v>299</v>
      </c>
      <c r="I181" s="75" t="s">
        <v>147</v>
      </c>
      <c r="J181" s="110">
        <f>J182</f>
        <v>1634</v>
      </c>
      <c r="K181" s="110">
        <f>K182</f>
        <v>0</v>
      </c>
      <c r="L181" s="111">
        <f t="shared" si="18"/>
        <v>0</v>
      </c>
    </row>
    <row r="182" spans="1:12" ht="25.5" x14ac:dyDescent="0.25">
      <c r="A182" s="84" t="s">
        <v>148</v>
      </c>
      <c r="B182" s="57">
        <v>650</v>
      </c>
      <c r="C182" s="75" t="s">
        <v>113</v>
      </c>
      <c r="D182" s="75" t="s">
        <v>87</v>
      </c>
      <c r="E182" s="75" t="s">
        <v>230</v>
      </c>
      <c r="F182" s="75" t="s">
        <v>194</v>
      </c>
      <c r="G182" s="75" t="s">
        <v>84</v>
      </c>
      <c r="H182" s="74" t="s">
        <v>299</v>
      </c>
      <c r="I182" s="75" t="s">
        <v>149</v>
      </c>
      <c r="J182" s="110">
        <v>1634</v>
      </c>
      <c r="K182" s="110">
        <v>0</v>
      </c>
      <c r="L182" s="111">
        <f t="shared" si="18"/>
        <v>0</v>
      </c>
    </row>
    <row r="183" spans="1:12" ht="38.25" x14ac:dyDescent="0.25">
      <c r="A183" s="84" t="s">
        <v>302</v>
      </c>
      <c r="B183" s="57">
        <v>650</v>
      </c>
      <c r="C183" s="75" t="s">
        <v>113</v>
      </c>
      <c r="D183" s="75" t="s">
        <v>87</v>
      </c>
      <c r="E183" s="75" t="s">
        <v>230</v>
      </c>
      <c r="F183" s="75" t="s">
        <v>194</v>
      </c>
      <c r="G183" s="75" t="s">
        <v>84</v>
      </c>
      <c r="H183" s="74" t="s">
        <v>301</v>
      </c>
      <c r="I183" s="75" t="s">
        <v>133</v>
      </c>
      <c r="J183" s="110">
        <f>J184</f>
        <v>2451</v>
      </c>
      <c r="K183" s="110">
        <f>K184</f>
        <v>0</v>
      </c>
      <c r="L183" s="111">
        <f t="shared" si="18"/>
        <v>0</v>
      </c>
    </row>
    <row r="184" spans="1:12" ht="25.5" x14ac:dyDescent="0.25">
      <c r="A184" s="84" t="s">
        <v>146</v>
      </c>
      <c r="B184" s="57">
        <v>650</v>
      </c>
      <c r="C184" s="75" t="s">
        <v>113</v>
      </c>
      <c r="D184" s="75" t="s">
        <v>87</v>
      </c>
      <c r="E184" s="75" t="s">
        <v>230</v>
      </c>
      <c r="F184" s="75" t="s">
        <v>194</v>
      </c>
      <c r="G184" s="75" t="s">
        <v>84</v>
      </c>
      <c r="H184" s="74" t="s">
        <v>301</v>
      </c>
      <c r="I184" s="75" t="s">
        <v>147</v>
      </c>
      <c r="J184" s="110">
        <f>J185</f>
        <v>2451</v>
      </c>
      <c r="K184" s="110">
        <f>K185</f>
        <v>0</v>
      </c>
      <c r="L184" s="111">
        <f t="shared" si="18"/>
        <v>0</v>
      </c>
    </row>
    <row r="185" spans="1:12" ht="25.5" x14ac:dyDescent="0.25">
      <c r="A185" s="84" t="s">
        <v>148</v>
      </c>
      <c r="B185" s="57">
        <v>650</v>
      </c>
      <c r="C185" s="75" t="s">
        <v>113</v>
      </c>
      <c r="D185" s="75" t="s">
        <v>87</v>
      </c>
      <c r="E185" s="75" t="s">
        <v>230</v>
      </c>
      <c r="F185" s="75" t="s">
        <v>194</v>
      </c>
      <c r="G185" s="75" t="s">
        <v>84</v>
      </c>
      <c r="H185" s="74" t="s">
        <v>301</v>
      </c>
      <c r="I185" s="75" t="s">
        <v>149</v>
      </c>
      <c r="J185" s="110">
        <v>2451</v>
      </c>
      <c r="K185" s="110">
        <v>0</v>
      </c>
      <c r="L185" s="111">
        <f t="shared" si="18"/>
        <v>0</v>
      </c>
    </row>
    <row r="186" spans="1:12" ht="51" x14ac:dyDescent="0.25">
      <c r="A186" s="84" t="s">
        <v>304</v>
      </c>
      <c r="B186" s="57">
        <v>650</v>
      </c>
      <c r="C186" s="75" t="s">
        <v>113</v>
      </c>
      <c r="D186" s="75" t="s">
        <v>87</v>
      </c>
      <c r="E186" s="75" t="s">
        <v>230</v>
      </c>
      <c r="F186" s="75" t="s">
        <v>194</v>
      </c>
      <c r="G186" s="75" t="s">
        <v>84</v>
      </c>
      <c r="H186" s="74" t="s">
        <v>303</v>
      </c>
      <c r="I186" s="75" t="s">
        <v>133</v>
      </c>
      <c r="J186" s="110">
        <f>J187</f>
        <v>272.39999999999998</v>
      </c>
      <c r="K186" s="110">
        <f>K187</f>
        <v>0</v>
      </c>
      <c r="L186" s="111">
        <f t="shared" si="18"/>
        <v>0</v>
      </c>
    </row>
    <row r="187" spans="1:12" ht="25.5" x14ac:dyDescent="0.25">
      <c r="A187" s="84" t="s">
        <v>146</v>
      </c>
      <c r="B187" s="57">
        <v>650</v>
      </c>
      <c r="C187" s="75" t="s">
        <v>113</v>
      </c>
      <c r="D187" s="75" t="s">
        <v>87</v>
      </c>
      <c r="E187" s="75" t="s">
        <v>230</v>
      </c>
      <c r="F187" s="75" t="s">
        <v>194</v>
      </c>
      <c r="G187" s="75" t="s">
        <v>84</v>
      </c>
      <c r="H187" s="74" t="s">
        <v>303</v>
      </c>
      <c r="I187" s="75" t="s">
        <v>147</v>
      </c>
      <c r="J187" s="110">
        <f>J188</f>
        <v>272.39999999999998</v>
      </c>
      <c r="K187" s="110">
        <f>K188</f>
        <v>0</v>
      </c>
      <c r="L187" s="111">
        <f t="shared" si="18"/>
        <v>0</v>
      </c>
    </row>
    <row r="188" spans="1:12" ht="25.5" x14ac:dyDescent="0.25">
      <c r="A188" s="84" t="s">
        <v>148</v>
      </c>
      <c r="B188" s="57">
        <v>650</v>
      </c>
      <c r="C188" s="75" t="s">
        <v>113</v>
      </c>
      <c r="D188" s="75" t="s">
        <v>87</v>
      </c>
      <c r="E188" s="75" t="s">
        <v>230</v>
      </c>
      <c r="F188" s="75" t="s">
        <v>194</v>
      </c>
      <c r="G188" s="75" t="s">
        <v>84</v>
      </c>
      <c r="H188" s="74" t="s">
        <v>303</v>
      </c>
      <c r="I188" s="75" t="s">
        <v>149</v>
      </c>
      <c r="J188" s="110">
        <v>272.39999999999998</v>
      </c>
      <c r="K188" s="110">
        <v>0</v>
      </c>
      <c r="L188" s="111">
        <f t="shared" si="18"/>
        <v>0</v>
      </c>
    </row>
    <row r="189" spans="1:12" ht="38.25" x14ac:dyDescent="0.25">
      <c r="A189" s="77" t="s">
        <v>187</v>
      </c>
      <c r="B189" s="57">
        <v>650</v>
      </c>
      <c r="C189" s="75" t="s">
        <v>113</v>
      </c>
      <c r="D189" s="75" t="s">
        <v>87</v>
      </c>
      <c r="E189" s="75" t="s">
        <v>230</v>
      </c>
      <c r="F189" s="75" t="s">
        <v>194</v>
      </c>
      <c r="G189" s="75" t="s">
        <v>84</v>
      </c>
      <c r="H189" s="74" t="s">
        <v>188</v>
      </c>
      <c r="I189" s="75" t="s">
        <v>133</v>
      </c>
      <c r="J189" s="110">
        <f t="shared" ref="J189:K190" si="22">J190</f>
        <v>1883.2</v>
      </c>
      <c r="K189" s="110">
        <f t="shared" si="22"/>
        <v>1394.4</v>
      </c>
      <c r="L189" s="111">
        <f t="shared" si="18"/>
        <v>74.044180118946485</v>
      </c>
    </row>
    <row r="190" spans="1:12" ht="25.5" x14ac:dyDescent="0.25">
      <c r="A190" s="59" t="s">
        <v>146</v>
      </c>
      <c r="B190" s="57">
        <v>650</v>
      </c>
      <c r="C190" s="75" t="s">
        <v>113</v>
      </c>
      <c r="D190" s="75" t="s">
        <v>87</v>
      </c>
      <c r="E190" s="75" t="s">
        <v>230</v>
      </c>
      <c r="F190" s="75" t="s">
        <v>194</v>
      </c>
      <c r="G190" s="75" t="s">
        <v>84</v>
      </c>
      <c r="H190" s="74" t="s">
        <v>188</v>
      </c>
      <c r="I190" s="75" t="s">
        <v>147</v>
      </c>
      <c r="J190" s="110">
        <f t="shared" si="22"/>
        <v>1883.2</v>
      </c>
      <c r="K190" s="110">
        <f t="shared" si="22"/>
        <v>1394.4</v>
      </c>
      <c r="L190" s="111">
        <f t="shared" si="18"/>
        <v>74.044180118946485</v>
      </c>
    </row>
    <row r="191" spans="1:12" ht="25.5" x14ac:dyDescent="0.25">
      <c r="A191" s="77" t="s">
        <v>148</v>
      </c>
      <c r="B191" s="57">
        <v>650</v>
      </c>
      <c r="C191" s="75" t="s">
        <v>113</v>
      </c>
      <c r="D191" s="75" t="s">
        <v>87</v>
      </c>
      <c r="E191" s="75" t="s">
        <v>230</v>
      </c>
      <c r="F191" s="75" t="s">
        <v>194</v>
      </c>
      <c r="G191" s="75" t="s">
        <v>84</v>
      </c>
      <c r="H191" s="74" t="s">
        <v>188</v>
      </c>
      <c r="I191" s="75" t="s">
        <v>149</v>
      </c>
      <c r="J191" s="110">
        <v>1883.2</v>
      </c>
      <c r="K191" s="110">
        <v>1394.4</v>
      </c>
      <c r="L191" s="111">
        <f t="shared" si="18"/>
        <v>74.044180118946485</v>
      </c>
    </row>
    <row r="192" spans="1:12" ht="26.25" x14ac:dyDescent="0.25">
      <c r="A192" s="56" t="s">
        <v>238</v>
      </c>
      <c r="B192" s="57">
        <v>650</v>
      </c>
      <c r="C192" s="85" t="s">
        <v>113</v>
      </c>
      <c r="D192" s="85" t="s">
        <v>87</v>
      </c>
      <c r="E192" s="85" t="s">
        <v>230</v>
      </c>
      <c r="F192" s="85" t="s">
        <v>239</v>
      </c>
      <c r="G192" s="85" t="s">
        <v>85</v>
      </c>
      <c r="H192" s="85" t="s">
        <v>132</v>
      </c>
      <c r="I192" s="74" t="s">
        <v>133</v>
      </c>
      <c r="J192" s="110">
        <f>J193+J197</f>
        <v>62236.4</v>
      </c>
      <c r="K192" s="110">
        <f>K193+K197</f>
        <v>58507.8</v>
      </c>
      <c r="L192" s="111">
        <f t="shared" si="18"/>
        <v>94.008972241325012</v>
      </c>
    </row>
    <row r="193" spans="1:12" ht="51.75" x14ac:dyDescent="0.25">
      <c r="A193" s="56" t="s">
        <v>240</v>
      </c>
      <c r="B193" s="57">
        <v>650</v>
      </c>
      <c r="C193" s="74" t="s">
        <v>113</v>
      </c>
      <c r="D193" s="74" t="s">
        <v>87</v>
      </c>
      <c r="E193" s="74" t="s">
        <v>230</v>
      </c>
      <c r="F193" s="74" t="s">
        <v>239</v>
      </c>
      <c r="G193" s="74" t="s">
        <v>84</v>
      </c>
      <c r="H193" s="74" t="s">
        <v>132</v>
      </c>
      <c r="I193" s="74" t="s">
        <v>133</v>
      </c>
      <c r="J193" s="110">
        <f t="shared" ref="J193:K193" si="23">J194</f>
        <v>8506.6</v>
      </c>
      <c r="K193" s="110">
        <f t="shared" si="23"/>
        <v>4778</v>
      </c>
      <c r="L193" s="111">
        <f t="shared" si="18"/>
        <v>56.168151788023415</v>
      </c>
    </row>
    <row r="194" spans="1:12" x14ac:dyDescent="0.25">
      <c r="A194" s="56" t="s">
        <v>241</v>
      </c>
      <c r="B194" s="57">
        <v>650</v>
      </c>
      <c r="C194" s="74" t="s">
        <v>113</v>
      </c>
      <c r="D194" s="74" t="s">
        <v>87</v>
      </c>
      <c r="E194" s="74" t="s">
        <v>230</v>
      </c>
      <c r="F194" s="74" t="s">
        <v>239</v>
      </c>
      <c r="G194" s="74" t="s">
        <v>84</v>
      </c>
      <c r="H194" s="74" t="s">
        <v>242</v>
      </c>
      <c r="I194" s="74" t="s">
        <v>133</v>
      </c>
      <c r="J194" s="110">
        <f>J195</f>
        <v>8506.6</v>
      </c>
      <c r="K194" s="110">
        <f>K195</f>
        <v>4778</v>
      </c>
      <c r="L194" s="111">
        <f t="shared" si="18"/>
        <v>56.168151788023415</v>
      </c>
    </row>
    <row r="195" spans="1:12" x14ac:dyDescent="0.25">
      <c r="A195" s="42" t="s">
        <v>150</v>
      </c>
      <c r="B195" s="57">
        <v>650</v>
      </c>
      <c r="C195" s="75" t="s">
        <v>113</v>
      </c>
      <c r="D195" s="75" t="s">
        <v>87</v>
      </c>
      <c r="E195" s="75" t="s">
        <v>230</v>
      </c>
      <c r="F195" s="74" t="s">
        <v>239</v>
      </c>
      <c r="G195" s="74" t="s">
        <v>84</v>
      </c>
      <c r="H195" s="74" t="s">
        <v>242</v>
      </c>
      <c r="I195" s="75" t="s">
        <v>151</v>
      </c>
      <c r="J195" s="110">
        <f>J196</f>
        <v>8506.6</v>
      </c>
      <c r="K195" s="110">
        <f>K196</f>
        <v>4778</v>
      </c>
      <c r="L195" s="111">
        <f t="shared" si="18"/>
        <v>56.168151788023415</v>
      </c>
    </row>
    <row r="196" spans="1:12" ht="51.75" x14ac:dyDescent="0.25">
      <c r="A196" s="56" t="s">
        <v>243</v>
      </c>
      <c r="B196" s="57">
        <v>650</v>
      </c>
      <c r="C196" s="75" t="s">
        <v>113</v>
      </c>
      <c r="D196" s="75" t="s">
        <v>87</v>
      </c>
      <c r="E196" s="75" t="s">
        <v>230</v>
      </c>
      <c r="F196" s="74" t="s">
        <v>239</v>
      </c>
      <c r="G196" s="74" t="s">
        <v>84</v>
      </c>
      <c r="H196" s="74" t="s">
        <v>242</v>
      </c>
      <c r="I196" s="75" t="s">
        <v>244</v>
      </c>
      <c r="J196" s="110">
        <v>8506.6</v>
      </c>
      <c r="K196" s="110">
        <v>4778</v>
      </c>
      <c r="L196" s="111">
        <f t="shared" si="18"/>
        <v>56.168151788023415</v>
      </c>
    </row>
    <row r="197" spans="1:12" ht="64.5" x14ac:dyDescent="0.25">
      <c r="A197" s="141" t="s">
        <v>317</v>
      </c>
      <c r="B197" s="57">
        <v>650</v>
      </c>
      <c r="C197" s="75" t="s">
        <v>113</v>
      </c>
      <c r="D197" s="75" t="s">
        <v>87</v>
      </c>
      <c r="E197" s="74" t="s">
        <v>230</v>
      </c>
      <c r="F197" s="74" t="s">
        <v>239</v>
      </c>
      <c r="G197" s="74" t="s">
        <v>87</v>
      </c>
      <c r="H197" s="74" t="s">
        <v>132</v>
      </c>
      <c r="I197" s="75" t="s">
        <v>133</v>
      </c>
      <c r="J197" s="110">
        <f t="shared" ref="J197:K199" si="24">J198</f>
        <v>53729.8</v>
      </c>
      <c r="K197" s="110">
        <f t="shared" si="24"/>
        <v>53729.8</v>
      </c>
      <c r="L197" s="111">
        <f t="shared" si="18"/>
        <v>100</v>
      </c>
    </row>
    <row r="198" spans="1:12" x14ac:dyDescent="0.25">
      <c r="A198" s="141" t="s">
        <v>241</v>
      </c>
      <c r="B198" s="57">
        <v>650</v>
      </c>
      <c r="C198" s="75" t="s">
        <v>113</v>
      </c>
      <c r="D198" s="75" t="s">
        <v>87</v>
      </c>
      <c r="E198" s="74" t="s">
        <v>230</v>
      </c>
      <c r="F198" s="74" t="s">
        <v>239</v>
      </c>
      <c r="G198" s="74" t="s">
        <v>87</v>
      </c>
      <c r="H198" s="74" t="s">
        <v>242</v>
      </c>
      <c r="I198" s="75" t="s">
        <v>133</v>
      </c>
      <c r="J198" s="110">
        <f t="shared" si="24"/>
        <v>53729.8</v>
      </c>
      <c r="K198" s="110">
        <f t="shared" si="24"/>
        <v>53729.8</v>
      </c>
      <c r="L198" s="111">
        <f t="shared" si="18"/>
        <v>100</v>
      </c>
    </row>
    <row r="199" spans="1:12" x14ac:dyDescent="0.25">
      <c r="A199" s="141" t="s">
        <v>150</v>
      </c>
      <c r="B199" s="57">
        <v>650</v>
      </c>
      <c r="C199" s="75" t="s">
        <v>113</v>
      </c>
      <c r="D199" s="75" t="s">
        <v>87</v>
      </c>
      <c r="E199" s="74" t="s">
        <v>230</v>
      </c>
      <c r="F199" s="74" t="s">
        <v>239</v>
      </c>
      <c r="G199" s="74" t="s">
        <v>87</v>
      </c>
      <c r="H199" s="74" t="s">
        <v>242</v>
      </c>
      <c r="I199" s="75" t="s">
        <v>151</v>
      </c>
      <c r="J199" s="110">
        <f t="shared" si="24"/>
        <v>53729.8</v>
      </c>
      <c r="K199" s="110">
        <f t="shared" si="24"/>
        <v>53729.8</v>
      </c>
      <c r="L199" s="111">
        <f t="shared" si="18"/>
        <v>100</v>
      </c>
    </row>
    <row r="200" spans="1:12" ht="51.75" x14ac:dyDescent="0.25">
      <c r="A200" s="141" t="s">
        <v>243</v>
      </c>
      <c r="B200" s="57">
        <v>650</v>
      </c>
      <c r="C200" s="75" t="s">
        <v>113</v>
      </c>
      <c r="D200" s="75" t="s">
        <v>87</v>
      </c>
      <c r="E200" s="74" t="s">
        <v>230</v>
      </c>
      <c r="F200" s="74" t="s">
        <v>239</v>
      </c>
      <c r="G200" s="74" t="s">
        <v>87</v>
      </c>
      <c r="H200" s="74" t="s">
        <v>242</v>
      </c>
      <c r="I200" s="75" t="s">
        <v>244</v>
      </c>
      <c r="J200" s="110">
        <v>53729.8</v>
      </c>
      <c r="K200" s="110">
        <v>53729.8</v>
      </c>
      <c r="L200" s="111">
        <f t="shared" si="18"/>
        <v>100</v>
      </c>
    </row>
    <row r="201" spans="1:12" ht="25.5" x14ac:dyDescent="0.25">
      <c r="A201" s="86" t="s">
        <v>233</v>
      </c>
      <c r="B201" s="57">
        <v>650</v>
      </c>
      <c r="C201" s="58" t="s">
        <v>113</v>
      </c>
      <c r="D201" s="58" t="s">
        <v>87</v>
      </c>
      <c r="E201" s="73" t="s">
        <v>230</v>
      </c>
      <c r="F201" s="74" t="s">
        <v>234</v>
      </c>
      <c r="G201" s="74" t="s">
        <v>85</v>
      </c>
      <c r="H201" s="74" t="s">
        <v>132</v>
      </c>
      <c r="I201" s="58" t="s">
        <v>133</v>
      </c>
      <c r="J201" s="110">
        <f t="shared" ref="J201:K203" si="25">J202</f>
        <v>278</v>
      </c>
      <c r="K201" s="110">
        <f t="shared" si="25"/>
        <v>278</v>
      </c>
      <c r="L201" s="111">
        <f t="shared" si="18"/>
        <v>100</v>
      </c>
    </row>
    <row r="202" spans="1:12" ht="38.25" x14ac:dyDescent="0.25">
      <c r="A202" s="86" t="s">
        <v>245</v>
      </c>
      <c r="B202" s="57">
        <v>650</v>
      </c>
      <c r="C202" s="58" t="s">
        <v>113</v>
      </c>
      <c r="D202" s="58" t="s">
        <v>87</v>
      </c>
      <c r="E202" s="73" t="s">
        <v>230</v>
      </c>
      <c r="F202" s="74" t="s">
        <v>234</v>
      </c>
      <c r="G202" s="74" t="s">
        <v>87</v>
      </c>
      <c r="H202" s="74" t="s">
        <v>132</v>
      </c>
      <c r="I202" s="58" t="s">
        <v>133</v>
      </c>
      <c r="J202" s="110">
        <f t="shared" si="25"/>
        <v>278</v>
      </c>
      <c r="K202" s="110">
        <f t="shared" si="25"/>
        <v>278</v>
      </c>
      <c r="L202" s="111">
        <f t="shared" si="18"/>
        <v>100</v>
      </c>
    </row>
    <row r="203" spans="1:12" ht="39" x14ac:dyDescent="0.25">
      <c r="A203" s="62" t="s">
        <v>187</v>
      </c>
      <c r="B203" s="57">
        <v>650</v>
      </c>
      <c r="C203" s="58" t="s">
        <v>113</v>
      </c>
      <c r="D203" s="58" t="s">
        <v>87</v>
      </c>
      <c r="E203" s="73" t="s">
        <v>230</v>
      </c>
      <c r="F203" s="74" t="s">
        <v>234</v>
      </c>
      <c r="G203" s="74" t="s">
        <v>87</v>
      </c>
      <c r="H203" s="74" t="s">
        <v>188</v>
      </c>
      <c r="I203" s="58" t="s">
        <v>133</v>
      </c>
      <c r="J203" s="110">
        <f t="shared" si="25"/>
        <v>278</v>
      </c>
      <c r="K203" s="110">
        <f t="shared" si="25"/>
        <v>278</v>
      </c>
      <c r="L203" s="111">
        <f t="shared" si="18"/>
        <v>100</v>
      </c>
    </row>
    <row r="204" spans="1:12" ht="25.5" x14ac:dyDescent="0.25">
      <c r="A204" s="59" t="s">
        <v>146</v>
      </c>
      <c r="B204" s="57">
        <v>650</v>
      </c>
      <c r="C204" s="74" t="s">
        <v>113</v>
      </c>
      <c r="D204" s="74" t="s">
        <v>87</v>
      </c>
      <c r="E204" s="74" t="s">
        <v>230</v>
      </c>
      <c r="F204" s="74" t="s">
        <v>234</v>
      </c>
      <c r="G204" s="74" t="s">
        <v>87</v>
      </c>
      <c r="H204" s="74" t="s">
        <v>188</v>
      </c>
      <c r="I204" s="75" t="s">
        <v>147</v>
      </c>
      <c r="J204" s="110">
        <f>J205</f>
        <v>278</v>
      </c>
      <c r="K204" s="110">
        <f>K205</f>
        <v>278</v>
      </c>
      <c r="L204" s="111">
        <f t="shared" si="18"/>
        <v>100</v>
      </c>
    </row>
    <row r="205" spans="1:12" ht="25.5" x14ac:dyDescent="0.25">
      <c r="A205" s="77" t="s">
        <v>148</v>
      </c>
      <c r="B205" s="57">
        <v>650</v>
      </c>
      <c r="C205" s="74" t="s">
        <v>113</v>
      </c>
      <c r="D205" s="74" t="s">
        <v>87</v>
      </c>
      <c r="E205" s="74" t="s">
        <v>230</v>
      </c>
      <c r="F205" s="74" t="s">
        <v>234</v>
      </c>
      <c r="G205" s="74" t="s">
        <v>87</v>
      </c>
      <c r="H205" s="74" t="s">
        <v>188</v>
      </c>
      <c r="I205" s="75" t="s">
        <v>149</v>
      </c>
      <c r="J205" s="110">
        <v>278</v>
      </c>
      <c r="K205" s="110">
        <v>278</v>
      </c>
      <c r="L205" s="111">
        <f t="shared" si="18"/>
        <v>100</v>
      </c>
    </row>
    <row r="206" spans="1:12" s="53" customFormat="1" x14ac:dyDescent="0.25">
      <c r="A206" s="76" t="s">
        <v>116</v>
      </c>
      <c r="B206" s="52">
        <v>650</v>
      </c>
      <c r="C206" s="54" t="s">
        <v>113</v>
      </c>
      <c r="D206" s="54" t="s">
        <v>98</v>
      </c>
      <c r="E206" s="54" t="s">
        <v>85</v>
      </c>
      <c r="F206" s="54" t="s">
        <v>131</v>
      </c>
      <c r="G206" s="54" t="s">
        <v>85</v>
      </c>
      <c r="H206" s="54" t="s">
        <v>132</v>
      </c>
      <c r="I206" s="54" t="s">
        <v>133</v>
      </c>
      <c r="J206" s="108">
        <f>J207</f>
        <v>2276.1999999999998</v>
      </c>
      <c r="K206" s="108">
        <f>K207</f>
        <v>1532.1999999999998</v>
      </c>
      <c r="L206" s="111">
        <f t="shared" si="18"/>
        <v>67.313944293120116</v>
      </c>
    </row>
    <row r="207" spans="1:12" ht="39" x14ac:dyDescent="0.25">
      <c r="A207" s="42" t="s">
        <v>246</v>
      </c>
      <c r="B207" s="57">
        <v>650</v>
      </c>
      <c r="C207" s="80" t="s">
        <v>113</v>
      </c>
      <c r="D207" s="80" t="s">
        <v>98</v>
      </c>
      <c r="E207" s="80" t="s">
        <v>247</v>
      </c>
      <c r="F207" s="80" t="s">
        <v>131</v>
      </c>
      <c r="G207" s="80" t="s">
        <v>85</v>
      </c>
      <c r="H207" s="80" t="s">
        <v>132</v>
      </c>
      <c r="I207" s="80" t="s">
        <v>133</v>
      </c>
      <c r="J207" s="110">
        <f>J208+J212</f>
        <v>2276.1999999999998</v>
      </c>
      <c r="K207" s="110">
        <f>K208+K212</f>
        <v>1532.1999999999998</v>
      </c>
      <c r="L207" s="111">
        <f t="shared" si="18"/>
        <v>67.313944293120116</v>
      </c>
    </row>
    <row r="208" spans="1:12" ht="26.25" customHeight="1" x14ac:dyDescent="0.25">
      <c r="A208" s="42" t="s">
        <v>248</v>
      </c>
      <c r="B208" s="57">
        <v>650</v>
      </c>
      <c r="C208" s="80" t="s">
        <v>113</v>
      </c>
      <c r="D208" s="80" t="s">
        <v>98</v>
      </c>
      <c r="E208" s="80" t="s">
        <v>247</v>
      </c>
      <c r="F208" s="80" t="s">
        <v>131</v>
      </c>
      <c r="G208" s="80" t="s">
        <v>84</v>
      </c>
      <c r="H208" s="80" t="s">
        <v>132</v>
      </c>
      <c r="I208" s="80" t="s">
        <v>133</v>
      </c>
      <c r="J208" s="110">
        <f t="shared" ref="J208:K210" si="26">J209</f>
        <v>695</v>
      </c>
      <c r="K208" s="110">
        <f t="shared" si="26"/>
        <v>196.1</v>
      </c>
      <c r="L208" s="111">
        <f t="shared" si="18"/>
        <v>28.215827338129497</v>
      </c>
    </row>
    <row r="209" spans="1:12" ht="27.75" customHeight="1" x14ac:dyDescent="0.25">
      <c r="A209" s="62" t="s">
        <v>187</v>
      </c>
      <c r="B209" s="57">
        <v>650</v>
      </c>
      <c r="C209" s="80" t="s">
        <v>113</v>
      </c>
      <c r="D209" s="80" t="s">
        <v>98</v>
      </c>
      <c r="E209" s="80" t="s">
        <v>247</v>
      </c>
      <c r="F209" s="80" t="s">
        <v>131</v>
      </c>
      <c r="G209" s="80" t="s">
        <v>84</v>
      </c>
      <c r="H209" s="80" t="s">
        <v>188</v>
      </c>
      <c r="I209" s="80" t="s">
        <v>133</v>
      </c>
      <c r="J209" s="110">
        <f t="shared" si="26"/>
        <v>695</v>
      </c>
      <c r="K209" s="110">
        <f t="shared" si="26"/>
        <v>196.1</v>
      </c>
      <c r="L209" s="111">
        <f t="shared" si="18"/>
        <v>28.215827338129497</v>
      </c>
    </row>
    <row r="210" spans="1:12" ht="26.25" x14ac:dyDescent="0.25">
      <c r="A210" s="42" t="s">
        <v>146</v>
      </c>
      <c r="B210" s="57">
        <v>650</v>
      </c>
      <c r="C210" s="80" t="s">
        <v>113</v>
      </c>
      <c r="D210" s="80" t="s">
        <v>98</v>
      </c>
      <c r="E210" s="80" t="s">
        <v>247</v>
      </c>
      <c r="F210" s="80" t="s">
        <v>131</v>
      </c>
      <c r="G210" s="80" t="s">
        <v>84</v>
      </c>
      <c r="H210" s="80" t="s">
        <v>188</v>
      </c>
      <c r="I210" s="58" t="s">
        <v>147</v>
      </c>
      <c r="J210" s="110">
        <f t="shared" si="26"/>
        <v>695</v>
      </c>
      <c r="K210" s="136">
        <f t="shared" si="26"/>
        <v>196.1</v>
      </c>
      <c r="L210" s="111">
        <f t="shared" si="18"/>
        <v>28.215827338129497</v>
      </c>
    </row>
    <row r="211" spans="1:12" ht="26.25" x14ac:dyDescent="0.25">
      <c r="A211" s="42" t="s">
        <v>148</v>
      </c>
      <c r="B211" s="57">
        <v>650</v>
      </c>
      <c r="C211" s="80" t="s">
        <v>113</v>
      </c>
      <c r="D211" s="80" t="s">
        <v>98</v>
      </c>
      <c r="E211" s="80" t="s">
        <v>247</v>
      </c>
      <c r="F211" s="80" t="s">
        <v>131</v>
      </c>
      <c r="G211" s="80" t="s">
        <v>84</v>
      </c>
      <c r="H211" s="80" t="s">
        <v>188</v>
      </c>
      <c r="I211" s="58" t="s">
        <v>149</v>
      </c>
      <c r="J211" s="110">
        <v>695</v>
      </c>
      <c r="K211" s="110">
        <v>196.1</v>
      </c>
      <c r="L211" s="111">
        <f t="shared" si="18"/>
        <v>28.215827338129497</v>
      </c>
    </row>
    <row r="212" spans="1:12" ht="39" x14ac:dyDescent="0.25">
      <c r="A212" s="42" t="s">
        <v>249</v>
      </c>
      <c r="B212" s="57">
        <v>650</v>
      </c>
      <c r="C212" s="80" t="s">
        <v>113</v>
      </c>
      <c r="D212" s="80" t="s">
        <v>98</v>
      </c>
      <c r="E212" s="80" t="s">
        <v>247</v>
      </c>
      <c r="F212" s="80" t="s">
        <v>131</v>
      </c>
      <c r="G212" s="80" t="s">
        <v>87</v>
      </c>
      <c r="H212" s="80" t="s">
        <v>132</v>
      </c>
      <c r="I212" s="80" t="s">
        <v>133</v>
      </c>
      <c r="J212" s="110">
        <f t="shared" ref="J212:K213" si="27">J213</f>
        <v>1581.2</v>
      </c>
      <c r="K212" s="110">
        <f>K213</f>
        <v>1336.1</v>
      </c>
      <c r="L212" s="111">
        <f t="shared" si="18"/>
        <v>84.499114596508974</v>
      </c>
    </row>
    <row r="213" spans="1:12" ht="32.25" customHeight="1" x14ac:dyDescent="0.25">
      <c r="A213" s="62" t="s">
        <v>187</v>
      </c>
      <c r="B213" s="57">
        <v>650</v>
      </c>
      <c r="C213" s="80" t="s">
        <v>113</v>
      </c>
      <c r="D213" s="80" t="s">
        <v>98</v>
      </c>
      <c r="E213" s="80" t="s">
        <v>247</v>
      </c>
      <c r="F213" s="80" t="s">
        <v>131</v>
      </c>
      <c r="G213" s="80" t="s">
        <v>87</v>
      </c>
      <c r="H213" s="80" t="s">
        <v>188</v>
      </c>
      <c r="I213" s="80" t="s">
        <v>133</v>
      </c>
      <c r="J213" s="110">
        <f t="shared" si="27"/>
        <v>1581.2</v>
      </c>
      <c r="K213" s="110">
        <f t="shared" si="27"/>
        <v>1336.1</v>
      </c>
      <c r="L213" s="111">
        <f t="shared" si="18"/>
        <v>84.499114596508974</v>
      </c>
    </row>
    <row r="214" spans="1:12" ht="26.25" x14ac:dyDescent="0.25">
      <c r="A214" s="42" t="s">
        <v>146</v>
      </c>
      <c r="B214" s="57">
        <v>650</v>
      </c>
      <c r="C214" s="80" t="s">
        <v>113</v>
      </c>
      <c r="D214" s="80" t="s">
        <v>98</v>
      </c>
      <c r="E214" s="80" t="s">
        <v>247</v>
      </c>
      <c r="F214" s="80" t="s">
        <v>131</v>
      </c>
      <c r="G214" s="80" t="s">
        <v>87</v>
      </c>
      <c r="H214" s="80" t="s">
        <v>188</v>
      </c>
      <c r="I214" s="80" t="s">
        <v>147</v>
      </c>
      <c r="J214" s="110">
        <f>J215</f>
        <v>1581.2</v>
      </c>
      <c r="K214" s="136">
        <f>K215</f>
        <v>1336.1</v>
      </c>
      <c r="L214" s="111">
        <f t="shared" si="18"/>
        <v>84.499114596508974</v>
      </c>
    </row>
    <row r="215" spans="1:12" ht="26.25" x14ac:dyDescent="0.25">
      <c r="A215" s="42" t="s">
        <v>148</v>
      </c>
      <c r="B215" s="57">
        <v>650</v>
      </c>
      <c r="C215" s="80" t="s">
        <v>113</v>
      </c>
      <c r="D215" s="80" t="s">
        <v>98</v>
      </c>
      <c r="E215" s="80" t="s">
        <v>247</v>
      </c>
      <c r="F215" s="80" t="s">
        <v>131</v>
      </c>
      <c r="G215" s="80" t="s">
        <v>87</v>
      </c>
      <c r="H215" s="80" t="s">
        <v>188</v>
      </c>
      <c r="I215" s="80" t="s">
        <v>149</v>
      </c>
      <c r="J215" s="110">
        <v>1581.2</v>
      </c>
      <c r="K215" s="110">
        <v>1336.1</v>
      </c>
      <c r="L215" s="111">
        <f t="shared" si="18"/>
        <v>84.499114596508974</v>
      </c>
    </row>
    <row r="216" spans="1:12" s="53" customFormat="1" x14ac:dyDescent="0.25">
      <c r="A216" s="63" t="s">
        <v>117</v>
      </c>
      <c r="B216" s="52">
        <v>650</v>
      </c>
      <c r="C216" s="87" t="s">
        <v>118</v>
      </c>
      <c r="D216" s="87" t="s">
        <v>85</v>
      </c>
      <c r="E216" s="87" t="s">
        <v>85</v>
      </c>
      <c r="F216" s="87" t="s">
        <v>131</v>
      </c>
      <c r="G216" s="87" t="s">
        <v>85</v>
      </c>
      <c r="H216" s="87" t="s">
        <v>132</v>
      </c>
      <c r="I216" s="87" t="s">
        <v>133</v>
      </c>
      <c r="J216" s="108">
        <f t="shared" ref="J216:K217" si="28">J217</f>
        <v>2743.2</v>
      </c>
      <c r="K216" s="108">
        <f t="shared" si="28"/>
        <v>2709.8</v>
      </c>
      <c r="L216" s="111">
        <f t="shared" si="18"/>
        <v>98.782443861184035</v>
      </c>
    </row>
    <row r="217" spans="1:12" s="53" customFormat="1" x14ac:dyDescent="0.25">
      <c r="A217" s="63" t="s">
        <v>119</v>
      </c>
      <c r="B217" s="52">
        <v>650</v>
      </c>
      <c r="C217" s="87" t="s">
        <v>118</v>
      </c>
      <c r="D217" s="87" t="s">
        <v>84</v>
      </c>
      <c r="E217" s="87" t="s">
        <v>85</v>
      </c>
      <c r="F217" s="87" t="s">
        <v>131</v>
      </c>
      <c r="G217" s="87" t="s">
        <v>85</v>
      </c>
      <c r="H217" s="87" t="s">
        <v>132</v>
      </c>
      <c r="I217" s="87" t="s">
        <v>133</v>
      </c>
      <c r="J217" s="108">
        <f t="shared" si="28"/>
        <v>2743.2</v>
      </c>
      <c r="K217" s="108">
        <f t="shared" si="28"/>
        <v>2709.8</v>
      </c>
      <c r="L217" s="111">
        <f t="shared" si="18"/>
        <v>98.782443861184035</v>
      </c>
    </row>
    <row r="218" spans="1:12" ht="26.25" x14ac:dyDescent="0.25">
      <c r="A218" s="42" t="s">
        <v>250</v>
      </c>
      <c r="B218" s="57">
        <v>650</v>
      </c>
      <c r="C218" s="80" t="s">
        <v>118</v>
      </c>
      <c r="D218" s="80" t="s">
        <v>84</v>
      </c>
      <c r="E218" s="80" t="s">
        <v>251</v>
      </c>
      <c r="F218" s="80" t="s">
        <v>131</v>
      </c>
      <c r="G218" s="80" t="s">
        <v>85</v>
      </c>
      <c r="H218" s="80" t="s">
        <v>132</v>
      </c>
      <c r="I218" s="80" t="s">
        <v>133</v>
      </c>
      <c r="J218" s="110">
        <f>J219</f>
        <v>2743.2</v>
      </c>
      <c r="K218" s="110">
        <f>K219</f>
        <v>2709.8</v>
      </c>
      <c r="L218" s="111">
        <f t="shared" si="18"/>
        <v>98.782443861184035</v>
      </c>
    </row>
    <row r="219" spans="1:12" ht="51.75" x14ac:dyDescent="0.25">
      <c r="A219" s="42" t="s">
        <v>252</v>
      </c>
      <c r="B219" s="57">
        <v>650</v>
      </c>
      <c r="C219" s="80" t="s">
        <v>118</v>
      </c>
      <c r="D219" s="80" t="s">
        <v>84</v>
      </c>
      <c r="E219" s="80" t="s">
        <v>251</v>
      </c>
      <c r="F219" s="80" t="s">
        <v>131</v>
      </c>
      <c r="G219" s="80" t="s">
        <v>84</v>
      </c>
      <c r="H219" s="80" t="s">
        <v>132</v>
      </c>
      <c r="I219" s="80" t="s">
        <v>133</v>
      </c>
      <c r="J219" s="110">
        <f>J220+J225</f>
        <v>2743.2</v>
      </c>
      <c r="K219" s="110">
        <f>K220+K225</f>
        <v>2709.8</v>
      </c>
      <c r="L219" s="111">
        <f t="shared" si="18"/>
        <v>98.782443861184035</v>
      </c>
    </row>
    <row r="220" spans="1:12" x14ac:dyDescent="0.25">
      <c r="A220" s="42" t="s">
        <v>253</v>
      </c>
      <c r="B220" s="57">
        <v>650</v>
      </c>
      <c r="C220" s="80" t="s">
        <v>118</v>
      </c>
      <c r="D220" s="80" t="s">
        <v>84</v>
      </c>
      <c r="E220" s="80" t="s">
        <v>251</v>
      </c>
      <c r="F220" s="80" t="s">
        <v>131</v>
      </c>
      <c r="G220" s="80" t="s">
        <v>84</v>
      </c>
      <c r="H220" s="80" t="s">
        <v>254</v>
      </c>
      <c r="I220" s="80" t="s">
        <v>133</v>
      </c>
      <c r="J220" s="110">
        <f>J221+J223</f>
        <v>1061.0999999999999</v>
      </c>
      <c r="K220" s="110">
        <f>K221+K223</f>
        <v>1027.5999999999999</v>
      </c>
      <c r="L220" s="111">
        <f t="shared" si="18"/>
        <v>96.842898878522291</v>
      </c>
    </row>
    <row r="221" spans="1:12" ht="26.25" x14ac:dyDescent="0.25">
      <c r="A221" s="42" t="s">
        <v>146</v>
      </c>
      <c r="B221" s="57">
        <v>650</v>
      </c>
      <c r="C221" s="80" t="s">
        <v>118</v>
      </c>
      <c r="D221" s="80" t="s">
        <v>84</v>
      </c>
      <c r="E221" s="80" t="s">
        <v>251</v>
      </c>
      <c r="F221" s="80" t="s">
        <v>131</v>
      </c>
      <c r="G221" s="80" t="s">
        <v>84</v>
      </c>
      <c r="H221" s="80" t="s">
        <v>254</v>
      </c>
      <c r="I221" s="80" t="s">
        <v>147</v>
      </c>
      <c r="J221" s="110">
        <f>J222</f>
        <v>935.1</v>
      </c>
      <c r="K221" s="110">
        <f>K222</f>
        <v>901.6</v>
      </c>
      <c r="L221" s="111">
        <f t="shared" si="18"/>
        <v>96.417495455031542</v>
      </c>
    </row>
    <row r="222" spans="1:12" ht="26.25" x14ac:dyDescent="0.25">
      <c r="A222" s="62" t="s">
        <v>148</v>
      </c>
      <c r="B222" s="57">
        <v>650</v>
      </c>
      <c r="C222" s="80" t="s">
        <v>118</v>
      </c>
      <c r="D222" s="80" t="s">
        <v>84</v>
      </c>
      <c r="E222" s="80" t="s">
        <v>251</v>
      </c>
      <c r="F222" s="80" t="s">
        <v>131</v>
      </c>
      <c r="G222" s="80" t="s">
        <v>84</v>
      </c>
      <c r="H222" s="80" t="s">
        <v>254</v>
      </c>
      <c r="I222" s="80" t="s">
        <v>149</v>
      </c>
      <c r="J222" s="110">
        <v>935.1</v>
      </c>
      <c r="K222" s="110">
        <v>901.6</v>
      </c>
      <c r="L222" s="111">
        <f t="shared" si="18"/>
        <v>96.417495455031542</v>
      </c>
    </row>
    <row r="223" spans="1:12" x14ac:dyDescent="0.25">
      <c r="A223" s="62" t="s">
        <v>258</v>
      </c>
      <c r="B223" s="57">
        <v>650</v>
      </c>
      <c r="C223" s="80" t="s">
        <v>118</v>
      </c>
      <c r="D223" s="80" t="s">
        <v>84</v>
      </c>
      <c r="E223" s="80" t="s">
        <v>251</v>
      </c>
      <c r="F223" s="80" t="s">
        <v>131</v>
      </c>
      <c r="G223" s="80" t="s">
        <v>84</v>
      </c>
      <c r="H223" s="80" t="s">
        <v>254</v>
      </c>
      <c r="I223" s="80" t="s">
        <v>259</v>
      </c>
      <c r="J223" s="110">
        <f>J224</f>
        <v>126</v>
      </c>
      <c r="K223" s="110">
        <f>K224</f>
        <v>126</v>
      </c>
      <c r="L223" s="111">
        <f t="shared" si="18"/>
        <v>100</v>
      </c>
    </row>
    <row r="224" spans="1:12" x14ac:dyDescent="0.25">
      <c r="A224" s="62" t="s">
        <v>281</v>
      </c>
      <c r="B224" s="57">
        <v>650</v>
      </c>
      <c r="C224" s="58" t="s">
        <v>118</v>
      </c>
      <c r="D224" s="58" t="s">
        <v>84</v>
      </c>
      <c r="E224" s="58" t="s">
        <v>251</v>
      </c>
      <c r="F224" s="58" t="s">
        <v>131</v>
      </c>
      <c r="G224" s="58" t="s">
        <v>84</v>
      </c>
      <c r="H224" s="58" t="s">
        <v>254</v>
      </c>
      <c r="I224" s="58" t="s">
        <v>280</v>
      </c>
      <c r="J224" s="110">
        <v>126</v>
      </c>
      <c r="K224" s="110">
        <v>126</v>
      </c>
      <c r="L224" s="111">
        <f t="shared" si="18"/>
        <v>100</v>
      </c>
    </row>
    <row r="225" spans="1:12" ht="26.25" x14ac:dyDescent="0.25">
      <c r="A225" s="62" t="s">
        <v>283</v>
      </c>
      <c r="B225" s="57">
        <v>650</v>
      </c>
      <c r="C225" s="80" t="s">
        <v>118</v>
      </c>
      <c r="D225" s="80" t="s">
        <v>84</v>
      </c>
      <c r="E225" s="80" t="s">
        <v>251</v>
      </c>
      <c r="F225" s="80" t="s">
        <v>131</v>
      </c>
      <c r="G225" s="80" t="s">
        <v>84</v>
      </c>
      <c r="H225" s="80" t="s">
        <v>282</v>
      </c>
      <c r="I225" s="80" t="s">
        <v>133</v>
      </c>
      <c r="J225" s="110">
        <f>J226</f>
        <v>1682.1</v>
      </c>
      <c r="K225" s="110">
        <f>K226</f>
        <v>1682.2</v>
      </c>
      <c r="L225" s="111">
        <f t="shared" si="18"/>
        <v>100.00594494976518</v>
      </c>
    </row>
    <row r="226" spans="1:12" ht="26.25" x14ac:dyDescent="0.25">
      <c r="A226" s="62" t="s">
        <v>146</v>
      </c>
      <c r="B226" s="57">
        <v>650</v>
      </c>
      <c r="C226" s="80" t="s">
        <v>118</v>
      </c>
      <c r="D226" s="80" t="s">
        <v>84</v>
      </c>
      <c r="E226" s="80" t="s">
        <v>251</v>
      </c>
      <c r="F226" s="80" t="s">
        <v>131</v>
      </c>
      <c r="G226" s="80" t="s">
        <v>84</v>
      </c>
      <c r="H226" s="80" t="s">
        <v>282</v>
      </c>
      <c r="I226" s="80" t="s">
        <v>147</v>
      </c>
      <c r="J226" s="110">
        <f>J227</f>
        <v>1682.1</v>
      </c>
      <c r="K226" s="110">
        <f>K227</f>
        <v>1682.2</v>
      </c>
      <c r="L226" s="111">
        <f t="shared" si="18"/>
        <v>100.00594494976518</v>
      </c>
    </row>
    <row r="227" spans="1:12" ht="26.25" x14ac:dyDescent="0.25">
      <c r="A227" s="62" t="s">
        <v>148</v>
      </c>
      <c r="B227" s="57">
        <v>650</v>
      </c>
      <c r="C227" s="80" t="s">
        <v>118</v>
      </c>
      <c r="D227" s="80" t="s">
        <v>84</v>
      </c>
      <c r="E227" s="80" t="s">
        <v>251</v>
      </c>
      <c r="F227" s="80" t="s">
        <v>131</v>
      </c>
      <c r="G227" s="80" t="s">
        <v>84</v>
      </c>
      <c r="H227" s="80" t="s">
        <v>282</v>
      </c>
      <c r="I227" s="80" t="s">
        <v>149</v>
      </c>
      <c r="J227" s="110">
        <v>1682.1</v>
      </c>
      <c r="K227" s="110">
        <v>1682.2</v>
      </c>
      <c r="L227" s="111">
        <f t="shared" si="18"/>
        <v>100.00594494976518</v>
      </c>
    </row>
    <row r="228" spans="1:12" s="53" customFormat="1" x14ac:dyDescent="0.25">
      <c r="A228" s="52" t="s">
        <v>120</v>
      </c>
      <c r="B228" s="52">
        <v>650</v>
      </c>
      <c r="C228" s="54" t="s">
        <v>102</v>
      </c>
      <c r="D228" s="54" t="s">
        <v>85</v>
      </c>
      <c r="E228" s="54" t="s">
        <v>85</v>
      </c>
      <c r="F228" s="54" t="s">
        <v>131</v>
      </c>
      <c r="G228" s="54" t="s">
        <v>85</v>
      </c>
      <c r="H228" s="54" t="s">
        <v>132</v>
      </c>
      <c r="I228" s="54" t="s">
        <v>133</v>
      </c>
      <c r="J228" s="108">
        <f t="shared" ref="J228:K230" si="29">J229</f>
        <v>300</v>
      </c>
      <c r="K228" s="108">
        <f t="shared" si="29"/>
        <v>225</v>
      </c>
      <c r="L228" s="111">
        <f t="shared" si="18"/>
        <v>75</v>
      </c>
    </row>
    <row r="229" spans="1:12" s="53" customFormat="1" x14ac:dyDescent="0.25">
      <c r="A229" s="63" t="s">
        <v>121</v>
      </c>
      <c r="B229" s="52">
        <v>650</v>
      </c>
      <c r="C229" s="54" t="s">
        <v>102</v>
      </c>
      <c r="D229" s="54" t="s">
        <v>84</v>
      </c>
      <c r="E229" s="54" t="s">
        <v>85</v>
      </c>
      <c r="F229" s="54" t="s">
        <v>131</v>
      </c>
      <c r="G229" s="54" t="s">
        <v>85</v>
      </c>
      <c r="H229" s="54" t="s">
        <v>132</v>
      </c>
      <c r="I229" s="54" t="s">
        <v>133</v>
      </c>
      <c r="J229" s="108">
        <f t="shared" si="29"/>
        <v>300</v>
      </c>
      <c r="K229" s="108">
        <f t="shared" si="29"/>
        <v>225</v>
      </c>
      <c r="L229" s="111">
        <f t="shared" si="18"/>
        <v>75</v>
      </c>
    </row>
    <row r="230" spans="1:12" ht="39" x14ac:dyDescent="0.25">
      <c r="A230" s="64" t="s">
        <v>134</v>
      </c>
      <c r="B230" s="57">
        <v>650</v>
      </c>
      <c r="C230" s="58" t="s">
        <v>102</v>
      </c>
      <c r="D230" s="58" t="s">
        <v>84</v>
      </c>
      <c r="E230" s="58" t="s">
        <v>135</v>
      </c>
      <c r="F230" s="58" t="s">
        <v>131</v>
      </c>
      <c r="G230" s="58" t="s">
        <v>85</v>
      </c>
      <c r="H230" s="58" t="s">
        <v>132</v>
      </c>
      <c r="I230" s="58" t="s">
        <v>133</v>
      </c>
      <c r="J230" s="110">
        <f t="shared" si="29"/>
        <v>300</v>
      </c>
      <c r="K230" s="110">
        <f t="shared" si="29"/>
        <v>225</v>
      </c>
      <c r="L230" s="111">
        <f t="shared" si="18"/>
        <v>75</v>
      </c>
    </row>
    <row r="231" spans="1:12" ht="39" x14ac:dyDescent="0.25">
      <c r="A231" s="56" t="s">
        <v>255</v>
      </c>
      <c r="B231" s="57">
        <v>650</v>
      </c>
      <c r="C231" s="58" t="s">
        <v>102</v>
      </c>
      <c r="D231" s="58" t="s">
        <v>84</v>
      </c>
      <c r="E231" s="58" t="s">
        <v>135</v>
      </c>
      <c r="F231" s="58" t="s">
        <v>131</v>
      </c>
      <c r="G231" s="58" t="s">
        <v>98</v>
      </c>
      <c r="H231" s="58" t="s">
        <v>132</v>
      </c>
      <c r="I231" s="58" t="s">
        <v>133</v>
      </c>
      <c r="J231" s="110">
        <f t="shared" ref="J231:K232" si="30">J232</f>
        <v>300</v>
      </c>
      <c r="K231" s="110">
        <f t="shared" si="30"/>
        <v>225</v>
      </c>
      <c r="L231" s="111">
        <f t="shared" si="18"/>
        <v>75</v>
      </c>
    </row>
    <row r="232" spans="1:12" ht="40.5" customHeight="1" x14ac:dyDescent="0.25">
      <c r="A232" s="42" t="s">
        <v>256</v>
      </c>
      <c r="B232" s="57">
        <v>650</v>
      </c>
      <c r="C232" s="58" t="s">
        <v>102</v>
      </c>
      <c r="D232" s="58" t="s">
        <v>84</v>
      </c>
      <c r="E232" s="58" t="s">
        <v>135</v>
      </c>
      <c r="F232" s="58" t="s">
        <v>131</v>
      </c>
      <c r="G232" s="58" t="s">
        <v>98</v>
      </c>
      <c r="H232" s="58" t="s">
        <v>257</v>
      </c>
      <c r="I232" s="58" t="s">
        <v>133</v>
      </c>
      <c r="J232" s="110">
        <f t="shared" si="30"/>
        <v>300</v>
      </c>
      <c r="K232" s="110">
        <f t="shared" si="30"/>
        <v>225</v>
      </c>
      <c r="L232" s="111">
        <f t="shared" si="18"/>
        <v>75</v>
      </c>
    </row>
    <row r="233" spans="1:12" ht="28.5" customHeight="1" x14ac:dyDescent="0.25">
      <c r="A233" s="42" t="s">
        <v>258</v>
      </c>
      <c r="B233" s="57">
        <v>650</v>
      </c>
      <c r="C233" s="58" t="s">
        <v>102</v>
      </c>
      <c r="D233" s="58" t="s">
        <v>84</v>
      </c>
      <c r="E233" s="58" t="s">
        <v>135</v>
      </c>
      <c r="F233" s="58" t="s">
        <v>131</v>
      </c>
      <c r="G233" s="58" t="s">
        <v>98</v>
      </c>
      <c r="H233" s="58" t="s">
        <v>257</v>
      </c>
      <c r="I233" s="58" t="s">
        <v>259</v>
      </c>
      <c r="J233" s="110">
        <f>J234</f>
        <v>300</v>
      </c>
      <c r="K233" s="110">
        <f>K234</f>
        <v>225</v>
      </c>
      <c r="L233" s="111">
        <f t="shared" si="18"/>
        <v>75</v>
      </c>
    </row>
    <row r="234" spans="1:12" ht="26.25" x14ac:dyDescent="0.25">
      <c r="A234" s="42" t="s">
        <v>260</v>
      </c>
      <c r="B234" s="57">
        <v>650</v>
      </c>
      <c r="C234" s="58" t="s">
        <v>102</v>
      </c>
      <c r="D234" s="58" t="s">
        <v>84</v>
      </c>
      <c r="E234" s="58" t="s">
        <v>135</v>
      </c>
      <c r="F234" s="58" t="s">
        <v>131</v>
      </c>
      <c r="G234" s="58" t="s">
        <v>98</v>
      </c>
      <c r="H234" s="58" t="s">
        <v>257</v>
      </c>
      <c r="I234" s="58" t="s">
        <v>261</v>
      </c>
      <c r="J234" s="110">
        <v>300</v>
      </c>
      <c r="K234" s="110">
        <v>225</v>
      </c>
      <c r="L234" s="111">
        <f t="shared" si="18"/>
        <v>75</v>
      </c>
    </row>
    <row r="235" spans="1:12" x14ac:dyDescent="0.25">
      <c r="A235" s="88" t="s">
        <v>122</v>
      </c>
      <c r="B235" s="88"/>
      <c r="C235" s="49"/>
      <c r="D235" s="49"/>
      <c r="E235" s="58"/>
      <c r="F235" s="58"/>
      <c r="G235" s="58"/>
      <c r="H235" s="58"/>
      <c r="I235" s="49"/>
      <c r="J235" s="108">
        <f>J9+J69+J75+J104+J163+J228+J216</f>
        <v>134981.80000000002</v>
      </c>
      <c r="K235" s="109">
        <f>K9+K69+K75+K104+K163+K228+K216</f>
        <v>109859.90000000001</v>
      </c>
      <c r="L235" s="109">
        <f t="shared" si="18"/>
        <v>81.388676103000549</v>
      </c>
    </row>
    <row r="237" spans="1:12" x14ac:dyDescent="0.25">
      <c r="K237" s="142"/>
    </row>
    <row r="238" spans="1:12" x14ac:dyDescent="0.25">
      <c r="J238" s="123">
        <f>'Приложение 1'!C44-'Приложение 4 '!J235</f>
        <v>-520.30000000001746</v>
      </c>
      <c r="K238" s="123">
        <f>'Приложение 1'!D44-'Приложение 4 '!K235</f>
        <v>3608.5999999999913</v>
      </c>
    </row>
  </sheetData>
  <autoFilter ref="A7:L235"/>
  <mergeCells count="13">
    <mergeCell ref="K5:K6"/>
    <mergeCell ref="L5:L6"/>
    <mergeCell ref="I5:I6"/>
    <mergeCell ref="J5:J6"/>
    <mergeCell ref="A1:A2"/>
    <mergeCell ref="A4:J4"/>
    <mergeCell ref="A5:A6"/>
    <mergeCell ref="B5:B6"/>
    <mergeCell ref="C5:C6"/>
    <mergeCell ref="D5:D6"/>
    <mergeCell ref="E5:H5"/>
    <mergeCell ref="F1:L2"/>
    <mergeCell ref="A3:L3"/>
  </mergeCells>
  <pageMargins left="0.7" right="0.7" top="0.75" bottom="0.75" header="0.3" footer="0.3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sqref="A1:K10"/>
    </sheetView>
  </sheetViews>
  <sheetFormatPr defaultRowHeight="12.75" x14ac:dyDescent="0.2"/>
  <cols>
    <col min="1" max="1" width="20.7109375" style="16" customWidth="1"/>
    <col min="2" max="2" width="20.5703125" style="16" customWidth="1"/>
    <col min="3" max="3" width="14.7109375" style="16" customWidth="1"/>
    <col min="4" max="4" width="9.28515625" style="16" customWidth="1"/>
    <col min="5" max="5" width="8.140625" style="16" customWidth="1"/>
    <col min="6" max="6" width="8.7109375" style="16" customWidth="1"/>
    <col min="7" max="256" width="9.140625" style="16"/>
    <col min="257" max="257" width="20.7109375" style="16" customWidth="1"/>
    <col min="258" max="258" width="20.5703125" style="16" customWidth="1"/>
    <col min="259" max="259" width="14.7109375" style="16" customWidth="1"/>
    <col min="260" max="260" width="9.28515625" style="16" customWidth="1"/>
    <col min="261" max="261" width="8.140625" style="16" customWidth="1"/>
    <col min="262" max="262" width="8.7109375" style="16" customWidth="1"/>
    <col min="263" max="512" width="9.140625" style="16"/>
    <col min="513" max="513" width="20.7109375" style="16" customWidth="1"/>
    <col min="514" max="514" width="20.5703125" style="16" customWidth="1"/>
    <col min="515" max="515" width="14.7109375" style="16" customWidth="1"/>
    <col min="516" max="516" width="9.28515625" style="16" customWidth="1"/>
    <col min="517" max="517" width="8.140625" style="16" customWidth="1"/>
    <col min="518" max="518" width="8.7109375" style="16" customWidth="1"/>
    <col min="519" max="768" width="9.140625" style="16"/>
    <col min="769" max="769" width="20.7109375" style="16" customWidth="1"/>
    <col min="770" max="770" width="20.5703125" style="16" customWidth="1"/>
    <col min="771" max="771" width="14.7109375" style="16" customWidth="1"/>
    <col min="772" max="772" width="9.28515625" style="16" customWidth="1"/>
    <col min="773" max="773" width="8.140625" style="16" customWidth="1"/>
    <col min="774" max="774" width="8.7109375" style="16" customWidth="1"/>
    <col min="775" max="1024" width="9.140625" style="16"/>
    <col min="1025" max="1025" width="20.7109375" style="16" customWidth="1"/>
    <col min="1026" max="1026" width="20.5703125" style="16" customWidth="1"/>
    <col min="1027" max="1027" width="14.7109375" style="16" customWidth="1"/>
    <col min="1028" max="1028" width="9.28515625" style="16" customWidth="1"/>
    <col min="1029" max="1029" width="8.140625" style="16" customWidth="1"/>
    <col min="1030" max="1030" width="8.7109375" style="16" customWidth="1"/>
    <col min="1031" max="1280" width="9.140625" style="16"/>
    <col min="1281" max="1281" width="20.7109375" style="16" customWidth="1"/>
    <col min="1282" max="1282" width="20.5703125" style="16" customWidth="1"/>
    <col min="1283" max="1283" width="14.7109375" style="16" customWidth="1"/>
    <col min="1284" max="1284" width="9.28515625" style="16" customWidth="1"/>
    <col min="1285" max="1285" width="8.140625" style="16" customWidth="1"/>
    <col min="1286" max="1286" width="8.7109375" style="16" customWidth="1"/>
    <col min="1287" max="1536" width="9.140625" style="16"/>
    <col min="1537" max="1537" width="20.7109375" style="16" customWidth="1"/>
    <col min="1538" max="1538" width="20.5703125" style="16" customWidth="1"/>
    <col min="1539" max="1539" width="14.7109375" style="16" customWidth="1"/>
    <col min="1540" max="1540" width="9.28515625" style="16" customWidth="1"/>
    <col min="1541" max="1541" width="8.140625" style="16" customWidth="1"/>
    <col min="1542" max="1542" width="8.7109375" style="16" customWidth="1"/>
    <col min="1543" max="1792" width="9.140625" style="16"/>
    <col min="1793" max="1793" width="20.7109375" style="16" customWidth="1"/>
    <col min="1794" max="1794" width="20.5703125" style="16" customWidth="1"/>
    <col min="1795" max="1795" width="14.7109375" style="16" customWidth="1"/>
    <col min="1796" max="1796" width="9.28515625" style="16" customWidth="1"/>
    <col min="1797" max="1797" width="8.140625" style="16" customWidth="1"/>
    <col min="1798" max="1798" width="8.7109375" style="16" customWidth="1"/>
    <col min="1799" max="2048" width="9.140625" style="16"/>
    <col min="2049" max="2049" width="20.7109375" style="16" customWidth="1"/>
    <col min="2050" max="2050" width="20.5703125" style="16" customWidth="1"/>
    <col min="2051" max="2051" width="14.7109375" style="16" customWidth="1"/>
    <col min="2052" max="2052" width="9.28515625" style="16" customWidth="1"/>
    <col min="2053" max="2053" width="8.140625" style="16" customWidth="1"/>
    <col min="2054" max="2054" width="8.7109375" style="16" customWidth="1"/>
    <col min="2055" max="2304" width="9.140625" style="16"/>
    <col min="2305" max="2305" width="20.7109375" style="16" customWidth="1"/>
    <col min="2306" max="2306" width="20.5703125" style="16" customWidth="1"/>
    <col min="2307" max="2307" width="14.7109375" style="16" customWidth="1"/>
    <col min="2308" max="2308" width="9.28515625" style="16" customWidth="1"/>
    <col min="2309" max="2309" width="8.140625" style="16" customWidth="1"/>
    <col min="2310" max="2310" width="8.7109375" style="16" customWidth="1"/>
    <col min="2311" max="2560" width="9.140625" style="16"/>
    <col min="2561" max="2561" width="20.7109375" style="16" customWidth="1"/>
    <col min="2562" max="2562" width="20.5703125" style="16" customWidth="1"/>
    <col min="2563" max="2563" width="14.7109375" style="16" customWidth="1"/>
    <col min="2564" max="2564" width="9.28515625" style="16" customWidth="1"/>
    <col min="2565" max="2565" width="8.140625" style="16" customWidth="1"/>
    <col min="2566" max="2566" width="8.7109375" style="16" customWidth="1"/>
    <col min="2567" max="2816" width="9.140625" style="16"/>
    <col min="2817" max="2817" width="20.7109375" style="16" customWidth="1"/>
    <col min="2818" max="2818" width="20.5703125" style="16" customWidth="1"/>
    <col min="2819" max="2819" width="14.7109375" style="16" customWidth="1"/>
    <col min="2820" max="2820" width="9.28515625" style="16" customWidth="1"/>
    <col min="2821" max="2821" width="8.140625" style="16" customWidth="1"/>
    <col min="2822" max="2822" width="8.7109375" style="16" customWidth="1"/>
    <col min="2823" max="3072" width="9.140625" style="16"/>
    <col min="3073" max="3073" width="20.7109375" style="16" customWidth="1"/>
    <col min="3074" max="3074" width="20.5703125" style="16" customWidth="1"/>
    <col min="3075" max="3075" width="14.7109375" style="16" customWidth="1"/>
    <col min="3076" max="3076" width="9.28515625" style="16" customWidth="1"/>
    <col min="3077" max="3077" width="8.140625" style="16" customWidth="1"/>
    <col min="3078" max="3078" width="8.7109375" style="16" customWidth="1"/>
    <col min="3079" max="3328" width="9.140625" style="16"/>
    <col min="3329" max="3329" width="20.7109375" style="16" customWidth="1"/>
    <col min="3330" max="3330" width="20.5703125" style="16" customWidth="1"/>
    <col min="3331" max="3331" width="14.7109375" style="16" customWidth="1"/>
    <col min="3332" max="3332" width="9.28515625" style="16" customWidth="1"/>
    <col min="3333" max="3333" width="8.140625" style="16" customWidth="1"/>
    <col min="3334" max="3334" width="8.7109375" style="16" customWidth="1"/>
    <col min="3335" max="3584" width="9.140625" style="16"/>
    <col min="3585" max="3585" width="20.7109375" style="16" customWidth="1"/>
    <col min="3586" max="3586" width="20.5703125" style="16" customWidth="1"/>
    <col min="3587" max="3587" width="14.7109375" style="16" customWidth="1"/>
    <col min="3588" max="3588" width="9.28515625" style="16" customWidth="1"/>
    <col min="3589" max="3589" width="8.140625" style="16" customWidth="1"/>
    <col min="3590" max="3590" width="8.7109375" style="16" customWidth="1"/>
    <col min="3591" max="3840" width="9.140625" style="16"/>
    <col min="3841" max="3841" width="20.7109375" style="16" customWidth="1"/>
    <col min="3842" max="3842" width="20.5703125" style="16" customWidth="1"/>
    <col min="3843" max="3843" width="14.7109375" style="16" customWidth="1"/>
    <col min="3844" max="3844" width="9.28515625" style="16" customWidth="1"/>
    <col min="3845" max="3845" width="8.140625" style="16" customWidth="1"/>
    <col min="3846" max="3846" width="8.7109375" style="16" customWidth="1"/>
    <col min="3847" max="4096" width="9.140625" style="16"/>
    <col min="4097" max="4097" width="20.7109375" style="16" customWidth="1"/>
    <col min="4098" max="4098" width="20.5703125" style="16" customWidth="1"/>
    <col min="4099" max="4099" width="14.7109375" style="16" customWidth="1"/>
    <col min="4100" max="4100" width="9.28515625" style="16" customWidth="1"/>
    <col min="4101" max="4101" width="8.140625" style="16" customWidth="1"/>
    <col min="4102" max="4102" width="8.7109375" style="16" customWidth="1"/>
    <col min="4103" max="4352" width="9.140625" style="16"/>
    <col min="4353" max="4353" width="20.7109375" style="16" customWidth="1"/>
    <col min="4354" max="4354" width="20.5703125" style="16" customWidth="1"/>
    <col min="4355" max="4355" width="14.7109375" style="16" customWidth="1"/>
    <col min="4356" max="4356" width="9.28515625" style="16" customWidth="1"/>
    <col min="4357" max="4357" width="8.140625" style="16" customWidth="1"/>
    <col min="4358" max="4358" width="8.7109375" style="16" customWidth="1"/>
    <col min="4359" max="4608" width="9.140625" style="16"/>
    <col min="4609" max="4609" width="20.7109375" style="16" customWidth="1"/>
    <col min="4610" max="4610" width="20.5703125" style="16" customWidth="1"/>
    <col min="4611" max="4611" width="14.7109375" style="16" customWidth="1"/>
    <col min="4612" max="4612" width="9.28515625" style="16" customWidth="1"/>
    <col min="4613" max="4613" width="8.140625" style="16" customWidth="1"/>
    <col min="4614" max="4614" width="8.7109375" style="16" customWidth="1"/>
    <col min="4615" max="4864" width="9.140625" style="16"/>
    <col min="4865" max="4865" width="20.7109375" style="16" customWidth="1"/>
    <col min="4866" max="4866" width="20.5703125" style="16" customWidth="1"/>
    <col min="4867" max="4867" width="14.7109375" style="16" customWidth="1"/>
    <col min="4868" max="4868" width="9.28515625" style="16" customWidth="1"/>
    <col min="4869" max="4869" width="8.140625" style="16" customWidth="1"/>
    <col min="4870" max="4870" width="8.7109375" style="16" customWidth="1"/>
    <col min="4871" max="5120" width="9.140625" style="16"/>
    <col min="5121" max="5121" width="20.7109375" style="16" customWidth="1"/>
    <col min="5122" max="5122" width="20.5703125" style="16" customWidth="1"/>
    <col min="5123" max="5123" width="14.7109375" style="16" customWidth="1"/>
    <col min="5124" max="5124" width="9.28515625" style="16" customWidth="1"/>
    <col min="5125" max="5125" width="8.140625" style="16" customWidth="1"/>
    <col min="5126" max="5126" width="8.7109375" style="16" customWidth="1"/>
    <col min="5127" max="5376" width="9.140625" style="16"/>
    <col min="5377" max="5377" width="20.7109375" style="16" customWidth="1"/>
    <col min="5378" max="5378" width="20.5703125" style="16" customWidth="1"/>
    <col min="5379" max="5379" width="14.7109375" style="16" customWidth="1"/>
    <col min="5380" max="5380" width="9.28515625" style="16" customWidth="1"/>
    <col min="5381" max="5381" width="8.140625" style="16" customWidth="1"/>
    <col min="5382" max="5382" width="8.7109375" style="16" customWidth="1"/>
    <col min="5383" max="5632" width="9.140625" style="16"/>
    <col min="5633" max="5633" width="20.7109375" style="16" customWidth="1"/>
    <col min="5634" max="5634" width="20.5703125" style="16" customWidth="1"/>
    <col min="5635" max="5635" width="14.7109375" style="16" customWidth="1"/>
    <col min="5636" max="5636" width="9.28515625" style="16" customWidth="1"/>
    <col min="5637" max="5637" width="8.140625" style="16" customWidth="1"/>
    <col min="5638" max="5638" width="8.7109375" style="16" customWidth="1"/>
    <col min="5639" max="5888" width="9.140625" style="16"/>
    <col min="5889" max="5889" width="20.7109375" style="16" customWidth="1"/>
    <col min="5890" max="5890" width="20.5703125" style="16" customWidth="1"/>
    <col min="5891" max="5891" width="14.7109375" style="16" customWidth="1"/>
    <col min="5892" max="5892" width="9.28515625" style="16" customWidth="1"/>
    <col min="5893" max="5893" width="8.140625" style="16" customWidth="1"/>
    <col min="5894" max="5894" width="8.7109375" style="16" customWidth="1"/>
    <col min="5895" max="6144" width="9.140625" style="16"/>
    <col min="6145" max="6145" width="20.7109375" style="16" customWidth="1"/>
    <col min="6146" max="6146" width="20.5703125" style="16" customWidth="1"/>
    <col min="6147" max="6147" width="14.7109375" style="16" customWidth="1"/>
    <col min="6148" max="6148" width="9.28515625" style="16" customWidth="1"/>
    <col min="6149" max="6149" width="8.140625" style="16" customWidth="1"/>
    <col min="6150" max="6150" width="8.7109375" style="16" customWidth="1"/>
    <col min="6151" max="6400" width="9.140625" style="16"/>
    <col min="6401" max="6401" width="20.7109375" style="16" customWidth="1"/>
    <col min="6402" max="6402" width="20.5703125" style="16" customWidth="1"/>
    <col min="6403" max="6403" width="14.7109375" style="16" customWidth="1"/>
    <col min="6404" max="6404" width="9.28515625" style="16" customWidth="1"/>
    <col min="6405" max="6405" width="8.140625" style="16" customWidth="1"/>
    <col min="6406" max="6406" width="8.7109375" style="16" customWidth="1"/>
    <col min="6407" max="6656" width="9.140625" style="16"/>
    <col min="6657" max="6657" width="20.7109375" style="16" customWidth="1"/>
    <col min="6658" max="6658" width="20.5703125" style="16" customWidth="1"/>
    <col min="6659" max="6659" width="14.7109375" style="16" customWidth="1"/>
    <col min="6660" max="6660" width="9.28515625" style="16" customWidth="1"/>
    <col min="6661" max="6661" width="8.140625" style="16" customWidth="1"/>
    <col min="6662" max="6662" width="8.7109375" style="16" customWidth="1"/>
    <col min="6663" max="6912" width="9.140625" style="16"/>
    <col min="6913" max="6913" width="20.7109375" style="16" customWidth="1"/>
    <col min="6914" max="6914" width="20.5703125" style="16" customWidth="1"/>
    <col min="6915" max="6915" width="14.7109375" style="16" customWidth="1"/>
    <col min="6916" max="6916" width="9.28515625" style="16" customWidth="1"/>
    <col min="6917" max="6917" width="8.140625" style="16" customWidth="1"/>
    <col min="6918" max="6918" width="8.7109375" style="16" customWidth="1"/>
    <col min="6919" max="7168" width="9.140625" style="16"/>
    <col min="7169" max="7169" width="20.7109375" style="16" customWidth="1"/>
    <col min="7170" max="7170" width="20.5703125" style="16" customWidth="1"/>
    <col min="7171" max="7171" width="14.7109375" style="16" customWidth="1"/>
    <col min="7172" max="7172" width="9.28515625" style="16" customWidth="1"/>
    <col min="7173" max="7173" width="8.140625" style="16" customWidth="1"/>
    <col min="7174" max="7174" width="8.7109375" style="16" customWidth="1"/>
    <col min="7175" max="7424" width="9.140625" style="16"/>
    <col min="7425" max="7425" width="20.7109375" style="16" customWidth="1"/>
    <col min="7426" max="7426" width="20.5703125" style="16" customWidth="1"/>
    <col min="7427" max="7427" width="14.7109375" style="16" customWidth="1"/>
    <col min="7428" max="7428" width="9.28515625" style="16" customWidth="1"/>
    <col min="7429" max="7429" width="8.140625" style="16" customWidth="1"/>
    <col min="7430" max="7430" width="8.7109375" style="16" customWidth="1"/>
    <col min="7431" max="7680" width="9.140625" style="16"/>
    <col min="7681" max="7681" width="20.7109375" style="16" customWidth="1"/>
    <col min="7682" max="7682" width="20.5703125" style="16" customWidth="1"/>
    <col min="7683" max="7683" width="14.7109375" style="16" customWidth="1"/>
    <col min="7684" max="7684" width="9.28515625" style="16" customWidth="1"/>
    <col min="7685" max="7685" width="8.140625" style="16" customWidth="1"/>
    <col min="7686" max="7686" width="8.7109375" style="16" customWidth="1"/>
    <col min="7687" max="7936" width="9.140625" style="16"/>
    <col min="7937" max="7937" width="20.7109375" style="16" customWidth="1"/>
    <col min="7938" max="7938" width="20.5703125" style="16" customWidth="1"/>
    <col min="7939" max="7939" width="14.7109375" style="16" customWidth="1"/>
    <col min="7940" max="7940" width="9.28515625" style="16" customWidth="1"/>
    <col min="7941" max="7941" width="8.140625" style="16" customWidth="1"/>
    <col min="7942" max="7942" width="8.7109375" style="16" customWidth="1"/>
    <col min="7943" max="8192" width="9.140625" style="16"/>
    <col min="8193" max="8193" width="20.7109375" style="16" customWidth="1"/>
    <col min="8194" max="8194" width="20.5703125" style="16" customWidth="1"/>
    <col min="8195" max="8195" width="14.7109375" style="16" customWidth="1"/>
    <col min="8196" max="8196" width="9.28515625" style="16" customWidth="1"/>
    <col min="8197" max="8197" width="8.140625" style="16" customWidth="1"/>
    <col min="8198" max="8198" width="8.7109375" style="16" customWidth="1"/>
    <col min="8199" max="8448" width="9.140625" style="16"/>
    <col min="8449" max="8449" width="20.7109375" style="16" customWidth="1"/>
    <col min="8450" max="8450" width="20.5703125" style="16" customWidth="1"/>
    <col min="8451" max="8451" width="14.7109375" style="16" customWidth="1"/>
    <col min="8452" max="8452" width="9.28515625" style="16" customWidth="1"/>
    <col min="8453" max="8453" width="8.140625" style="16" customWidth="1"/>
    <col min="8454" max="8454" width="8.7109375" style="16" customWidth="1"/>
    <col min="8455" max="8704" width="9.140625" style="16"/>
    <col min="8705" max="8705" width="20.7109375" style="16" customWidth="1"/>
    <col min="8706" max="8706" width="20.5703125" style="16" customWidth="1"/>
    <col min="8707" max="8707" width="14.7109375" style="16" customWidth="1"/>
    <col min="8708" max="8708" width="9.28515625" style="16" customWidth="1"/>
    <col min="8709" max="8709" width="8.140625" style="16" customWidth="1"/>
    <col min="8710" max="8710" width="8.7109375" style="16" customWidth="1"/>
    <col min="8711" max="8960" width="9.140625" style="16"/>
    <col min="8961" max="8961" width="20.7109375" style="16" customWidth="1"/>
    <col min="8962" max="8962" width="20.5703125" style="16" customWidth="1"/>
    <col min="8963" max="8963" width="14.7109375" style="16" customWidth="1"/>
    <col min="8964" max="8964" width="9.28515625" style="16" customWidth="1"/>
    <col min="8965" max="8965" width="8.140625" style="16" customWidth="1"/>
    <col min="8966" max="8966" width="8.7109375" style="16" customWidth="1"/>
    <col min="8967" max="9216" width="9.140625" style="16"/>
    <col min="9217" max="9217" width="20.7109375" style="16" customWidth="1"/>
    <col min="9218" max="9218" width="20.5703125" style="16" customWidth="1"/>
    <col min="9219" max="9219" width="14.7109375" style="16" customWidth="1"/>
    <col min="9220" max="9220" width="9.28515625" style="16" customWidth="1"/>
    <col min="9221" max="9221" width="8.140625" style="16" customWidth="1"/>
    <col min="9222" max="9222" width="8.7109375" style="16" customWidth="1"/>
    <col min="9223" max="9472" width="9.140625" style="16"/>
    <col min="9473" max="9473" width="20.7109375" style="16" customWidth="1"/>
    <col min="9474" max="9474" width="20.5703125" style="16" customWidth="1"/>
    <col min="9475" max="9475" width="14.7109375" style="16" customWidth="1"/>
    <col min="9476" max="9476" width="9.28515625" style="16" customWidth="1"/>
    <col min="9477" max="9477" width="8.140625" style="16" customWidth="1"/>
    <col min="9478" max="9478" width="8.7109375" style="16" customWidth="1"/>
    <col min="9479" max="9728" width="9.140625" style="16"/>
    <col min="9729" max="9729" width="20.7109375" style="16" customWidth="1"/>
    <col min="9730" max="9730" width="20.5703125" style="16" customWidth="1"/>
    <col min="9731" max="9731" width="14.7109375" style="16" customWidth="1"/>
    <col min="9732" max="9732" width="9.28515625" style="16" customWidth="1"/>
    <col min="9733" max="9733" width="8.140625" style="16" customWidth="1"/>
    <col min="9734" max="9734" width="8.7109375" style="16" customWidth="1"/>
    <col min="9735" max="9984" width="9.140625" style="16"/>
    <col min="9985" max="9985" width="20.7109375" style="16" customWidth="1"/>
    <col min="9986" max="9986" width="20.5703125" style="16" customWidth="1"/>
    <col min="9987" max="9987" width="14.7109375" style="16" customWidth="1"/>
    <col min="9988" max="9988" width="9.28515625" style="16" customWidth="1"/>
    <col min="9989" max="9989" width="8.140625" style="16" customWidth="1"/>
    <col min="9990" max="9990" width="8.7109375" style="16" customWidth="1"/>
    <col min="9991" max="10240" width="9.140625" style="16"/>
    <col min="10241" max="10241" width="20.7109375" style="16" customWidth="1"/>
    <col min="10242" max="10242" width="20.5703125" style="16" customWidth="1"/>
    <col min="10243" max="10243" width="14.7109375" style="16" customWidth="1"/>
    <col min="10244" max="10244" width="9.28515625" style="16" customWidth="1"/>
    <col min="10245" max="10245" width="8.140625" style="16" customWidth="1"/>
    <col min="10246" max="10246" width="8.7109375" style="16" customWidth="1"/>
    <col min="10247" max="10496" width="9.140625" style="16"/>
    <col min="10497" max="10497" width="20.7109375" style="16" customWidth="1"/>
    <col min="10498" max="10498" width="20.5703125" style="16" customWidth="1"/>
    <col min="10499" max="10499" width="14.7109375" style="16" customWidth="1"/>
    <col min="10500" max="10500" width="9.28515625" style="16" customWidth="1"/>
    <col min="10501" max="10501" width="8.140625" style="16" customWidth="1"/>
    <col min="10502" max="10502" width="8.7109375" style="16" customWidth="1"/>
    <col min="10503" max="10752" width="9.140625" style="16"/>
    <col min="10753" max="10753" width="20.7109375" style="16" customWidth="1"/>
    <col min="10754" max="10754" width="20.5703125" style="16" customWidth="1"/>
    <col min="10755" max="10755" width="14.7109375" style="16" customWidth="1"/>
    <col min="10756" max="10756" width="9.28515625" style="16" customWidth="1"/>
    <col min="10757" max="10757" width="8.140625" style="16" customWidth="1"/>
    <col min="10758" max="10758" width="8.7109375" style="16" customWidth="1"/>
    <col min="10759" max="11008" width="9.140625" style="16"/>
    <col min="11009" max="11009" width="20.7109375" style="16" customWidth="1"/>
    <col min="11010" max="11010" width="20.5703125" style="16" customWidth="1"/>
    <col min="11011" max="11011" width="14.7109375" style="16" customWidth="1"/>
    <col min="11012" max="11012" width="9.28515625" style="16" customWidth="1"/>
    <col min="11013" max="11013" width="8.140625" style="16" customWidth="1"/>
    <col min="11014" max="11014" width="8.7109375" style="16" customWidth="1"/>
    <col min="11015" max="11264" width="9.140625" style="16"/>
    <col min="11265" max="11265" width="20.7109375" style="16" customWidth="1"/>
    <col min="11266" max="11266" width="20.5703125" style="16" customWidth="1"/>
    <col min="11267" max="11267" width="14.7109375" style="16" customWidth="1"/>
    <col min="11268" max="11268" width="9.28515625" style="16" customWidth="1"/>
    <col min="11269" max="11269" width="8.140625" style="16" customWidth="1"/>
    <col min="11270" max="11270" width="8.7109375" style="16" customWidth="1"/>
    <col min="11271" max="11520" width="9.140625" style="16"/>
    <col min="11521" max="11521" width="20.7109375" style="16" customWidth="1"/>
    <col min="11522" max="11522" width="20.5703125" style="16" customWidth="1"/>
    <col min="11523" max="11523" width="14.7109375" style="16" customWidth="1"/>
    <col min="11524" max="11524" width="9.28515625" style="16" customWidth="1"/>
    <col min="11525" max="11525" width="8.140625" style="16" customWidth="1"/>
    <col min="11526" max="11526" width="8.7109375" style="16" customWidth="1"/>
    <col min="11527" max="11776" width="9.140625" style="16"/>
    <col min="11777" max="11777" width="20.7109375" style="16" customWidth="1"/>
    <col min="11778" max="11778" width="20.5703125" style="16" customWidth="1"/>
    <col min="11779" max="11779" width="14.7109375" style="16" customWidth="1"/>
    <col min="11780" max="11780" width="9.28515625" style="16" customWidth="1"/>
    <col min="11781" max="11781" width="8.140625" style="16" customWidth="1"/>
    <col min="11782" max="11782" width="8.7109375" style="16" customWidth="1"/>
    <col min="11783" max="12032" width="9.140625" style="16"/>
    <col min="12033" max="12033" width="20.7109375" style="16" customWidth="1"/>
    <col min="12034" max="12034" width="20.5703125" style="16" customWidth="1"/>
    <col min="12035" max="12035" width="14.7109375" style="16" customWidth="1"/>
    <col min="12036" max="12036" width="9.28515625" style="16" customWidth="1"/>
    <col min="12037" max="12037" width="8.140625" style="16" customWidth="1"/>
    <col min="12038" max="12038" width="8.7109375" style="16" customWidth="1"/>
    <col min="12039" max="12288" width="9.140625" style="16"/>
    <col min="12289" max="12289" width="20.7109375" style="16" customWidth="1"/>
    <col min="12290" max="12290" width="20.5703125" style="16" customWidth="1"/>
    <col min="12291" max="12291" width="14.7109375" style="16" customWidth="1"/>
    <col min="12292" max="12292" width="9.28515625" style="16" customWidth="1"/>
    <col min="12293" max="12293" width="8.140625" style="16" customWidth="1"/>
    <col min="12294" max="12294" width="8.7109375" style="16" customWidth="1"/>
    <col min="12295" max="12544" width="9.140625" style="16"/>
    <col min="12545" max="12545" width="20.7109375" style="16" customWidth="1"/>
    <col min="12546" max="12546" width="20.5703125" style="16" customWidth="1"/>
    <col min="12547" max="12547" width="14.7109375" style="16" customWidth="1"/>
    <col min="12548" max="12548" width="9.28515625" style="16" customWidth="1"/>
    <col min="12549" max="12549" width="8.140625" style="16" customWidth="1"/>
    <col min="12550" max="12550" width="8.7109375" style="16" customWidth="1"/>
    <col min="12551" max="12800" width="9.140625" style="16"/>
    <col min="12801" max="12801" width="20.7109375" style="16" customWidth="1"/>
    <col min="12802" max="12802" width="20.5703125" style="16" customWidth="1"/>
    <col min="12803" max="12803" width="14.7109375" style="16" customWidth="1"/>
    <col min="12804" max="12804" width="9.28515625" style="16" customWidth="1"/>
    <col min="12805" max="12805" width="8.140625" style="16" customWidth="1"/>
    <col min="12806" max="12806" width="8.7109375" style="16" customWidth="1"/>
    <col min="12807" max="13056" width="9.140625" style="16"/>
    <col min="13057" max="13057" width="20.7109375" style="16" customWidth="1"/>
    <col min="13058" max="13058" width="20.5703125" style="16" customWidth="1"/>
    <col min="13059" max="13059" width="14.7109375" style="16" customWidth="1"/>
    <col min="13060" max="13060" width="9.28515625" style="16" customWidth="1"/>
    <col min="13061" max="13061" width="8.140625" style="16" customWidth="1"/>
    <col min="13062" max="13062" width="8.7109375" style="16" customWidth="1"/>
    <col min="13063" max="13312" width="9.140625" style="16"/>
    <col min="13313" max="13313" width="20.7109375" style="16" customWidth="1"/>
    <col min="13314" max="13314" width="20.5703125" style="16" customWidth="1"/>
    <col min="13315" max="13315" width="14.7109375" style="16" customWidth="1"/>
    <col min="13316" max="13316" width="9.28515625" style="16" customWidth="1"/>
    <col min="13317" max="13317" width="8.140625" style="16" customWidth="1"/>
    <col min="13318" max="13318" width="8.7109375" style="16" customWidth="1"/>
    <col min="13319" max="13568" width="9.140625" style="16"/>
    <col min="13569" max="13569" width="20.7109375" style="16" customWidth="1"/>
    <col min="13570" max="13570" width="20.5703125" style="16" customWidth="1"/>
    <col min="13571" max="13571" width="14.7109375" style="16" customWidth="1"/>
    <col min="13572" max="13572" width="9.28515625" style="16" customWidth="1"/>
    <col min="13573" max="13573" width="8.140625" style="16" customWidth="1"/>
    <col min="13574" max="13574" width="8.7109375" style="16" customWidth="1"/>
    <col min="13575" max="13824" width="9.140625" style="16"/>
    <col min="13825" max="13825" width="20.7109375" style="16" customWidth="1"/>
    <col min="13826" max="13826" width="20.5703125" style="16" customWidth="1"/>
    <col min="13827" max="13827" width="14.7109375" style="16" customWidth="1"/>
    <col min="13828" max="13828" width="9.28515625" style="16" customWidth="1"/>
    <col min="13829" max="13829" width="8.140625" style="16" customWidth="1"/>
    <col min="13830" max="13830" width="8.7109375" style="16" customWidth="1"/>
    <col min="13831" max="14080" width="9.140625" style="16"/>
    <col min="14081" max="14081" width="20.7109375" style="16" customWidth="1"/>
    <col min="14082" max="14082" width="20.5703125" style="16" customWidth="1"/>
    <col min="14083" max="14083" width="14.7109375" style="16" customWidth="1"/>
    <col min="14084" max="14084" width="9.28515625" style="16" customWidth="1"/>
    <col min="14085" max="14085" width="8.140625" style="16" customWidth="1"/>
    <col min="14086" max="14086" width="8.7109375" style="16" customWidth="1"/>
    <col min="14087" max="14336" width="9.140625" style="16"/>
    <col min="14337" max="14337" width="20.7109375" style="16" customWidth="1"/>
    <col min="14338" max="14338" width="20.5703125" style="16" customWidth="1"/>
    <col min="14339" max="14339" width="14.7109375" style="16" customWidth="1"/>
    <col min="14340" max="14340" width="9.28515625" style="16" customWidth="1"/>
    <col min="14341" max="14341" width="8.140625" style="16" customWidth="1"/>
    <col min="14342" max="14342" width="8.7109375" style="16" customWidth="1"/>
    <col min="14343" max="14592" width="9.140625" style="16"/>
    <col min="14593" max="14593" width="20.7109375" style="16" customWidth="1"/>
    <col min="14594" max="14594" width="20.5703125" style="16" customWidth="1"/>
    <col min="14595" max="14595" width="14.7109375" style="16" customWidth="1"/>
    <col min="14596" max="14596" width="9.28515625" style="16" customWidth="1"/>
    <col min="14597" max="14597" width="8.140625" style="16" customWidth="1"/>
    <col min="14598" max="14598" width="8.7109375" style="16" customWidth="1"/>
    <col min="14599" max="14848" width="9.140625" style="16"/>
    <col min="14849" max="14849" width="20.7109375" style="16" customWidth="1"/>
    <col min="14850" max="14850" width="20.5703125" style="16" customWidth="1"/>
    <col min="14851" max="14851" width="14.7109375" style="16" customWidth="1"/>
    <col min="14852" max="14852" width="9.28515625" style="16" customWidth="1"/>
    <col min="14853" max="14853" width="8.140625" style="16" customWidth="1"/>
    <col min="14854" max="14854" width="8.7109375" style="16" customWidth="1"/>
    <col min="14855" max="15104" width="9.140625" style="16"/>
    <col min="15105" max="15105" width="20.7109375" style="16" customWidth="1"/>
    <col min="15106" max="15106" width="20.5703125" style="16" customWidth="1"/>
    <col min="15107" max="15107" width="14.7109375" style="16" customWidth="1"/>
    <col min="15108" max="15108" width="9.28515625" style="16" customWidth="1"/>
    <col min="15109" max="15109" width="8.140625" style="16" customWidth="1"/>
    <col min="15110" max="15110" width="8.7109375" style="16" customWidth="1"/>
    <col min="15111" max="15360" width="9.140625" style="16"/>
    <col min="15361" max="15361" width="20.7109375" style="16" customWidth="1"/>
    <col min="15362" max="15362" width="20.5703125" style="16" customWidth="1"/>
    <col min="15363" max="15363" width="14.7109375" style="16" customWidth="1"/>
    <col min="15364" max="15364" width="9.28515625" style="16" customWidth="1"/>
    <col min="15365" max="15365" width="8.140625" style="16" customWidth="1"/>
    <col min="15366" max="15366" width="8.7109375" style="16" customWidth="1"/>
    <col min="15367" max="15616" width="9.140625" style="16"/>
    <col min="15617" max="15617" width="20.7109375" style="16" customWidth="1"/>
    <col min="15618" max="15618" width="20.5703125" style="16" customWidth="1"/>
    <col min="15619" max="15619" width="14.7109375" style="16" customWidth="1"/>
    <col min="15620" max="15620" width="9.28515625" style="16" customWidth="1"/>
    <col min="15621" max="15621" width="8.140625" style="16" customWidth="1"/>
    <col min="15622" max="15622" width="8.7109375" style="16" customWidth="1"/>
    <col min="15623" max="15872" width="9.140625" style="16"/>
    <col min="15873" max="15873" width="20.7109375" style="16" customWidth="1"/>
    <col min="15874" max="15874" width="20.5703125" style="16" customWidth="1"/>
    <col min="15875" max="15875" width="14.7109375" style="16" customWidth="1"/>
    <col min="15876" max="15876" width="9.28515625" style="16" customWidth="1"/>
    <col min="15877" max="15877" width="8.140625" style="16" customWidth="1"/>
    <col min="15878" max="15878" width="8.7109375" style="16" customWidth="1"/>
    <col min="15879" max="16128" width="9.140625" style="16"/>
    <col min="16129" max="16129" width="20.7109375" style="16" customWidth="1"/>
    <col min="16130" max="16130" width="20.5703125" style="16" customWidth="1"/>
    <col min="16131" max="16131" width="14.7109375" style="16" customWidth="1"/>
    <col min="16132" max="16132" width="9.28515625" style="16" customWidth="1"/>
    <col min="16133" max="16133" width="8.140625" style="16" customWidth="1"/>
    <col min="16134" max="16134" width="8.7109375" style="16" customWidth="1"/>
    <col min="16135" max="16384" width="9.140625" style="16"/>
  </cols>
  <sheetData>
    <row r="1" spans="1:11" ht="76.5" customHeight="1" x14ac:dyDescent="0.2">
      <c r="H1" s="196" t="s">
        <v>360</v>
      </c>
      <c r="I1" s="197"/>
      <c r="J1" s="197"/>
      <c r="K1" s="198"/>
    </row>
    <row r="2" spans="1:11" ht="15" customHeight="1" x14ac:dyDescent="0.2">
      <c r="H2" s="89"/>
    </row>
    <row r="3" spans="1:11" ht="46.5" customHeight="1" x14ac:dyDescent="0.2">
      <c r="A3" s="199" t="s">
        <v>316</v>
      </c>
      <c r="B3" s="199"/>
      <c r="C3" s="199"/>
      <c r="D3" s="199"/>
      <c r="E3" s="199"/>
      <c r="F3" s="199"/>
      <c r="G3" s="199"/>
      <c r="H3" s="199"/>
      <c r="I3" s="199"/>
      <c r="J3" s="200"/>
      <c r="K3" s="200"/>
    </row>
    <row r="4" spans="1:11" ht="15" customHeight="1" x14ac:dyDescent="0.2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2"/>
      <c r="K4" s="202"/>
    </row>
    <row r="5" spans="1:11" ht="15" customHeight="1" x14ac:dyDescent="0.2">
      <c r="A5" s="203" t="s">
        <v>262</v>
      </c>
      <c r="B5" s="203" t="s">
        <v>263</v>
      </c>
      <c r="C5" s="203" t="s">
        <v>264</v>
      </c>
      <c r="D5" s="204" t="s">
        <v>265</v>
      </c>
      <c r="E5" s="205"/>
      <c r="F5" s="205"/>
      <c r="G5" s="205"/>
      <c r="H5" s="205"/>
      <c r="I5" s="205"/>
      <c r="J5" s="205"/>
      <c r="K5" s="206"/>
    </row>
    <row r="6" spans="1:11" ht="51" customHeight="1" x14ac:dyDescent="0.2">
      <c r="A6" s="203"/>
      <c r="B6" s="203"/>
      <c r="C6" s="203"/>
      <c r="D6" s="90" t="s">
        <v>81</v>
      </c>
      <c r="E6" s="90" t="s">
        <v>82</v>
      </c>
      <c r="F6" s="90" t="s">
        <v>266</v>
      </c>
      <c r="G6" s="90" t="s">
        <v>267</v>
      </c>
      <c r="H6" s="90" t="s">
        <v>268</v>
      </c>
      <c r="I6" s="90" t="s">
        <v>269</v>
      </c>
      <c r="J6" s="90" t="s">
        <v>125</v>
      </c>
      <c r="K6" s="90" t="s">
        <v>270</v>
      </c>
    </row>
    <row r="7" spans="1:11" ht="15" customHeight="1" x14ac:dyDescent="0.2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/>
      <c r="I7" s="90">
        <v>8</v>
      </c>
      <c r="J7" s="90">
        <v>9</v>
      </c>
      <c r="K7" s="90">
        <v>10</v>
      </c>
    </row>
    <row r="8" spans="1:11" ht="25.5" x14ac:dyDescent="0.2">
      <c r="A8" s="128" t="s">
        <v>308</v>
      </c>
      <c r="B8" s="127" t="s">
        <v>307</v>
      </c>
      <c r="C8" s="91">
        <v>3</v>
      </c>
      <c r="D8" s="124" t="s">
        <v>98</v>
      </c>
      <c r="E8" s="124" t="s">
        <v>102</v>
      </c>
      <c r="F8" s="129" t="s">
        <v>163</v>
      </c>
      <c r="G8" s="129" t="s">
        <v>131</v>
      </c>
      <c r="H8" s="129" t="s">
        <v>98</v>
      </c>
      <c r="I8" s="129" t="s">
        <v>173</v>
      </c>
      <c r="J8" s="129" t="s">
        <v>296</v>
      </c>
      <c r="K8" s="129" t="s">
        <v>306</v>
      </c>
    </row>
    <row r="9" spans="1:11" s="135" customFormat="1" ht="25.5" x14ac:dyDescent="0.2">
      <c r="A9" s="128" t="s">
        <v>309</v>
      </c>
      <c r="B9" s="127" t="s">
        <v>307</v>
      </c>
      <c r="C9" s="127">
        <v>3</v>
      </c>
      <c r="D9" s="124" t="s">
        <v>98</v>
      </c>
      <c r="E9" s="124" t="s">
        <v>102</v>
      </c>
      <c r="F9" s="129" t="s">
        <v>163</v>
      </c>
      <c r="G9" s="129" t="s">
        <v>131</v>
      </c>
      <c r="H9" s="129" t="s">
        <v>98</v>
      </c>
      <c r="I9" s="129" t="s">
        <v>173</v>
      </c>
      <c r="J9" s="129" t="s">
        <v>296</v>
      </c>
      <c r="K9" s="129" t="s">
        <v>306</v>
      </c>
    </row>
    <row r="10" spans="1:11" x14ac:dyDescent="0.2">
      <c r="A10" s="92" t="s">
        <v>271</v>
      </c>
      <c r="B10" s="93"/>
      <c r="C10" s="94">
        <f>SUM(C8:C9)</f>
        <v>6</v>
      </c>
      <c r="D10" s="95"/>
      <c r="E10" s="95"/>
      <c r="F10" s="96"/>
      <c r="G10" s="96"/>
      <c r="H10" s="96"/>
      <c r="I10" s="95"/>
      <c r="J10" s="95"/>
      <c r="K10" s="95"/>
    </row>
    <row r="11" spans="1:11" x14ac:dyDescent="0.2">
      <c r="A11" s="97"/>
      <c r="B11" s="98"/>
      <c r="C11" s="99"/>
      <c r="D11" s="99"/>
      <c r="E11" s="99"/>
      <c r="F11" s="100"/>
      <c r="G11" s="100"/>
      <c r="H11" s="100"/>
      <c r="I11" s="101"/>
      <c r="J11" s="101"/>
      <c r="K11" s="101"/>
    </row>
    <row r="13" spans="1:11" ht="18.75" x14ac:dyDescent="0.3">
      <c r="A13" s="176"/>
      <c r="B13" s="176"/>
      <c r="C13" s="30"/>
      <c r="D13" s="30"/>
      <c r="E13" s="30"/>
      <c r="F13" s="177"/>
      <c r="G13" s="177"/>
      <c r="H13" s="102"/>
      <c r="I13" s="177"/>
      <c r="J13" s="177"/>
      <c r="K13" s="102"/>
    </row>
  </sheetData>
  <mergeCells count="10">
    <mergeCell ref="A13:B13"/>
    <mergeCell ref="F13:G13"/>
    <mergeCell ref="I13:J13"/>
    <mergeCell ref="H1:K1"/>
    <mergeCell ref="A3:K3"/>
    <mergeCell ref="A4:K4"/>
    <mergeCell ref="A5:A6"/>
    <mergeCell ref="B5:B6"/>
    <mergeCell ref="C5:C6"/>
    <mergeCell ref="D5:K5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opLeftCell="A2" workbookViewId="0">
      <selection activeCell="J5" sqref="J5"/>
    </sheetView>
  </sheetViews>
  <sheetFormatPr defaultRowHeight="12.75" x14ac:dyDescent="0.2"/>
  <cols>
    <col min="1" max="1" width="9.140625" style="135"/>
    <col min="2" max="2" width="16.7109375" style="135" customWidth="1"/>
    <col min="3" max="3" width="10.42578125" style="135" bestFit="1" customWidth="1"/>
    <col min="4" max="4" width="9.140625" style="135"/>
    <col min="5" max="5" width="9.28515625" style="135" bestFit="1" customWidth="1"/>
    <col min="6" max="13" width="9.140625" style="135"/>
    <col min="14" max="14" width="10.42578125" style="135" bestFit="1" customWidth="1"/>
    <col min="15" max="15" width="9.28515625" style="135" bestFit="1" customWidth="1"/>
    <col min="16" max="257" width="9.140625" style="135"/>
    <col min="258" max="258" width="16.7109375" style="135" customWidth="1"/>
    <col min="259" max="259" width="10.42578125" style="135" bestFit="1" customWidth="1"/>
    <col min="260" max="260" width="9.140625" style="135"/>
    <col min="261" max="261" width="9.28515625" style="135" bestFit="1" customWidth="1"/>
    <col min="262" max="269" width="9.140625" style="135"/>
    <col min="270" max="270" width="10.42578125" style="135" bestFit="1" customWidth="1"/>
    <col min="271" max="271" width="9.28515625" style="135" bestFit="1" customWidth="1"/>
    <col min="272" max="513" width="9.140625" style="135"/>
    <col min="514" max="514" width="16.7109375" style="135" customWidth="1"/>
    <col min="515" max="515" width="10.42578125" style="135" bestFit="1" customWidth="1"/>
    <col min="516" max="516" width="9.140625" style="135"/>
    <col min="517" max="517" width="9.28515625" style="135" bestFit="1" customWidth="1"/>
    <col min="518" max="525" width="9.140625" style="135"/>
    <col min="526" max="526" width="10.42578125" style="135" bestFit="1" customWidth="1"/>
    <col min="527" max="527" width="9.28515625" style="135" bestFit="1" customWidth="1"/>
    <col min="528" max="769" width="9.140625" style="135"/>
    <col min="770" max="770" width="16.7109375" style="135" customWidth="1"/>
    <col min="771" max="771" width="10.42578125" style="135" bestFit="1" customWidth="1"/>
    <col min="772" max="772" width="9.140625" style="135"/>
    <col min="773" max="773" width="9.28515625" style="135" bestFit="1" customWidth="1"/>
    <col min="774" max="781" width="9.140625" style="135"/>
    <col min="782" max="782" width="10.42578125" style="135" bestFit="1" customWidth="1"/>
    <col min="783" max="783" width="9.28515625" style="135" bestFit="1" customWidth="1"/>
    <col min="784" max="1025" width="9.140625" style="135"/>
    <col min="1026" max="1026" width="16.7109375" style="135" customWidth="1"/>
    <col min="1027" max="1027" width="10.42578125" style="135" bestFit="1" customWidth="1"/>
    <col min="1028" max="1028" width="9.140625" style="135"/>
    <col min="1029" max="1029" width="9.28515625" style="135" bestFit="1" customWidth="1"/>
    <col min="1030" max="1037" width="9.140625" style="135"/>
    <col min="1038" max="1038" width="10.42578125" style="135" bestFit="1" customWidth="1"/>
    <col min="1039" max="1039" width="9.28515625" style="135" bestFit="1" customWidth="1"/>
    <col min="1040" max="1281" width="9.140625" style="135"/>
    <col min="1282" max="1282" width="16.7109375" style="135" customWidth="1"/>
    <col min="1283" max="1283" width="10.42578125" style="135" bestFit="1" customWidth="1"/>
    <col min="1284" max="1284" width="9.140625" style="135"/>
    <col min="1285" max="1285" width="9.28515625" style="135" bestFit="1" customWidth="1"/>
    <col min="1286" max="1293" width="9.140625" style="135"/>
    <col min="1294" max="1294" width="10.42578125" style="135" bestFit="1" customWidth="1"/>
    <col min="1295" max="1295" width="9.28515625" style="135" bestFit="1" customWidth="1"/>
    <col min="1296" max="1537" width="9.140625" style="135"/>
    <col min="1538" max="1538" width="16.7109375" style="135" customWidth="1"/>
    <col min="1539" max="1539" width="10.42578125" style="135" bestFit="1" customWidth="1"/>
    <col min="1540" max="1540" width="9.140625" style="135"/>
    <col min="1541" max="1541" width="9.28515625" style="135" bestFit="1" customWidth="1"/>
    <col min="1542" max="1549" width="9.140625" style="135"/>
    <col min="1550" max="1550" width="10.42578125" style="135" bestFit="1" customWidth="1"/>
    <col min="1551" max="1551" width="9.28515625" style="135" bestFit="1" customWidth="1"/>
    <col min="1552" max="1793" width="9.140625" style="135"/>
    <col min="1794" max="1794" width="16.7109375" style="135" customWidth="1"/>
    <col min="1795" max="1795" width="10.42578125" style="135" bestFit="1" customWidth="1"/>
    <col min="1796" max="1796" width="9.140625" style="135"/>
    <col min="1797" max="1797" width="9.28515625" style="135" bestFit="1" customWidth="1"/>
    <col min="1798" max="1805" width="9.140625" style="135"/>
    <col min="1806" max="1806" width="10.42578125" style="135" bestFit="1" customWidth="1"/>
    <col min="1807" max="1807" width="9.28515625" style="135" bestFit="1" customWidth="1"/>
    <col min="1808" max="2049" width="9.140625" style="135"/>
    <col min="2050" max="2050" width="16.7109375" style="135" customWidth="1"/>
    <col min="2051" max="2051" width="10.42578125" style="135" bestFit="1" customWidth="1"/>
    <col min="2052" max="2052" width="9.140625" style="135"/>
    <col min="2053" max="2053" width="9.28515625" style="135" bestFit="1" customWidth="1"/>
    <col min="2054" max="2061" width="9.140625" style="135"/>
    <col min="2062" max="2062" width="10.42578125" style="135" bestFit="1" customWidth="1"/>
    <col min="2063" max="2063" width="9.28515625" style="135" bestFit="1" customWidth="1"/>
    <col min="2064" max="2305" width="9.140625" style="135"/>
    <col min="2306" max="2306" width="16.7109375" style="135" customWidth="1"/>
    <col min="2307" max="2307" width="10.42578125" style="135" bestFit="1" customWidth="1"/>
    <col min="2308" max="2308" width="9.140625" style="135"/>
    <col min="2309" max="2309" width="9.28515625" style="135" bestFit="1" customWidth="1"/>
    <col min="2310" max="2317" width="9.140625" style="135"/>
    <col min="2318" max="2318" width="10.42578125" style="135" bestFit="1" customWidth="1"/>
    <col min="2319" max="2319" width="9.28515625" style="135" bestFit="1" customWidth="1"/>
    <col min="2320" max="2561" width="9.140625" style="135"/>
    <col min="2562" max="2562" width="16.7109375" style="135" customWidth="1"/>
    <col min="2563" max="2563" width="10.42578125" style="135" bestFit="1" customWidth="1"/>
    <col min="2564" max="2564" width="9.140625" style="135"/>
    <col min="2565" max="2565" width="9.28515625" style="135" bestFit="1" customWidth="1"/>
    <col min="2566" max="2573" width="9.140625" style="135"/>
    <col min="2574" max="2574" width="10.42578125" style="135" bestFit="1" customWidth="1"/>
    <col min="2575" max="2575" width="9.28515625" style="135" bestFit="1" customWidth="1"/>
    <col min="2576" max="2817" width="9.140625" style="135"/>
    <col min="2818" max="2818" width="16.7109375" style="135" customWidth="1"/>
    <col min="2819" max="2819" width="10.42578125" style="135" bestFit="1" customWidth="1"/>
    <col min="2820" max="2820" width="9.140625" style="135"/>
    <col min="2821" max="2821" width="9.28515625" style="135" bestFit="1" customWidth="1"/>
    <col min="2822" max="2829" width="9.140625" style="135"/>
    <col min="2830" max="2830" width="10.42578125" style="135" bestFit="1" customWidth="1"/>
    <col min="2831" max="2831" width="9.28515625" style="135" bestFit="1" customWidth="1"/>
    <col min="2832" max="3073" width="9.140625" style="135"/>
    <col min="3074" max="3074" width="16.7109375" style="135" customWidth="1"/>
    <col min="3075" max="3075" width="10.42578125" style="135" bestFit="1" customWidth="1"/>
    <col min="3076" max="3076" width="9.140625" style="135"/>
    <col min="3077" max="3077" width="9.28515625" style="135" bestFit="1" customWidth="1"/>
    <col min="3078" max="3085" width="9.140625" style="135"/>
    <col min="3086" max="3086" width="10.42578125" style="135" bestFit="1" customWidth="1"/>
    <col min="3087" max="3087" width="9.28515625" style="135" bestFit="1" customWidth="1"/>
    <col min="3088" max="3329" width="9.140625" style="135"/>
    <col min="3330" max="3330" width="16.7109375" style="135" customWidth="1"/>
    <col min="3331" max="3331" width="10.42578125" style="135" bestFit="1" customWidth="1"/>
    <col min="3332" max="3332" width="9.140625" style="135"/>
    <col min="3333" max="3333" width="9.28515625" style="135" bestFit="1" customWidth="1"/>
    <col min="3334" max="3341" width="9.140625" style="135"/>
    <col min="3342" max="3342" width="10.42578125" style="135" bestFit="1" customWidth="1"/>
    <col min="3343" max="3343" width="9.28515625" style="135" bestFit="1" customWidth="1"/>
    <col min="3344" max="3585" width="9.140625" style="135"/>
    <col min="3586" max="3586" width="16.7109375" style="135" customWidth="1"/>
    <col min="3587" max="3587" width="10.42578125" style="135" bestFit="1" customWidth="1"/>
    <col min="3588" max="3588" width="9.140625" style="135"/>
    <col min="3589" max="3589" width="9.28515625" style="135" bestFit="1" customWidth="1"/>
    <col min="3590" max="3597" width="9.140625" style="135"/>
    <col min="3598" max="3598" width="10.42578125" style="135" bestFit="1" customWidth="1"/>
    <col min="3599" max="3599" width="9.28515625" style="135" bestFit="1" customWidth="1"/>
    <col min="3600" max="3841" width="9.140625" style="135"/>
    <col min="3842" max="3842" width="16.7109375" style="135" customWidth="1"/>
    <col min="3843" max="3843" width="10.42578125" style="135" bestFit="1" customWidth="1"/>
    <col min="3844" max="3844" width="9.140625" style="135"/>
    <col min="3845" max="3845" width="9.28515625" style="135" bestFit="1" customWidth="1"/>
    <col min="3846" max="3853" width="9.140625" style="135"/>
    <col min="3854" max="3854" width="10.42578125" style="135" bestFit="1" customWidth="1"/>
    <col min="3855" max="3855" width="9.28515625" style="135" bestFit="1" customWidth="1"/>
    <col min="3856" max="4097" width="9.140625" style="135"/>
    <col min="4098" max="4098" width="16.7109375" style="135" customWidth="1"/>
    <col min="4099" max="4099" width="10.42578125" style="135" bestFit="1" customWidth="1"/>
    <col min="4100" max="4100" width="9.140625" style="135"/>
    <col min="4101" max="4101" width="9.28515625" style="135" bestFit="1" customWidth="1"/>
    <col min="4102" max="4109" width="9.140625" style="135"/>
    <col min="4110" max="4110" width="10.42578125" style="135" bestFit="1" customWidth="1"/>
    <col min="4111" max="4111" width="9.28515625" style="135" bestFit="1" customWidth="1"/>
    <col min="4112" max="4353" width="9.140625" style="135"/>
    <col min="4354" max="4354" width="16.7109375" style="135" customWidth="1"/>
    <col min="4355" max="4355" width="10.42578125" style="135" bestFit="1" customWidth="1"/>
    <col min="4356" max="4356" width="9.140625" style="135"/>
    <col min="4357" max="4357" width="9.28515625" style="135" bestFit="1" customWidth="1"/>
    <col min="4358" max="4365" width="9.140625" style="135"/>
    <col min="4366" max="4366" width="10.42578125" style="135" bestFit="1" customWidth="1"/>
    <col min="4367" max="4367" width="9.28515625" style="135" bestFit="1" customWidth="1"/>
    <col min="4368" max="4609" width="9.140625" style="135"/>
    <col min="4610" max="4610" width="16.7109375" style="135" customWidth="1"/>
    <col min="4611" max="4611" width="10.42578125" style="135" bestFit="1" customWidth="1"/>
    <col min="4612" max="4612" width="9.140625" style="135"/>
    <col min="4613" max="4613" width="9.28515625" style="135" bestFit="1" customWidth="1"/>
    <col min="4614" max="4621" width="9.140625" style="135"/>
    <col min="4622" max="4622" width="10.42578125" style="135" bestFit="1" customWidth="1"/>
    <col min="4623" max="4623" width="9.28515625" style="135" bestFit="1" customWidth="1"/>
    <col min="4624" max="4865" width="9.140625" style="135"/>
    <col min="4866" max="4866" width="16.7109375" style="135" customWidth="1"/>
    <col min="4867" max="4867" width="10.42578125" style="135" bestFit="1" customWidth="1"/>
    <col min="4868" max="4868" width="9.140625" style="135"/>
    <col min="4869" max="4869" width="9.28515625" style="135" bestFit="1" customWidth="1"/>
    <col min="4870" max="4877" width="9.140625" style="135"/>
    <col min="4878" max="4878" width="10.42578125" style="135" bestFit="1" customWidth="1"/>
    <col min="4879" max="4879" width="9.28515625" style="135" bestFit="1" customWidth="1"/>
    <col min="4880" max="5121" width="9.140625" style="135"/>
    <col min="5122" max="5122" width="16.7109375" style="135" customWidth="1"/>
    <col min="5123" max="5123" width="10.42578125" style="135" bestFit="1" customWidth="1"/>
    <col min="5124" max="5124" width="9.140625" style="135"/>
    <col min="5125" max="5125" width="9.28515625" style="135" bestFit="1" customWidth="1"/>
    <col min="5126" max="5133" width="9.140625" style="135"/>
    <col min="5134" max="5134" width="10.42578125" style="135" bestFit="1" customWidth="1"/>
    <col min="5135" max="5135" width="9.28515625" style="135" bestFit="1" customWidth="1"/>
    <col min="5136" max="5377" width="9.140625" style="135"/>
    <col min="5378" max="5378" width="16.7109375" style="135" customWidth="1"/>
    <col min="5379" max="5379" width="10.42578125" style="135" bestFit="1" customWidth="1"/>
    <col min="5380" max="5380" width="9.140625" style="135"/>
    <col min="5381" max="5381" width="9.28515625" style="135" bestFit="1" customWidth="1"/>
    <col min="5382" max="5389" width="9.140625" style="135"/>
    <col min="5390" max="5390" width="10.42578125" style="135" bestFit="1" customWidth="1"/>
    <col min="5391" max="5391" width="9.28515625" style="135" bestFit="1" customWidth="1"/>
    <col min="5392" max="5633" width="9.140625" style="135"/>
    <col min="5634" max="5634" width="16.7109375" style="135" customWidth="1"/>
    <col min="5635" max="5635" width="10.42578125" style="135" bestFit="1" customWidth="1"/>
    <col min="5636" max="5636" width="9.140625" style="135"/>
    <col min="5637" max="5637" width="9.28515625" style="135" bestFit="1" customWidth="1"/>
    <col min="5638" max="5645" width="9.140625" style="135"/>
    <col min="5646" max="5646" width="10.42578125" style="135" bestFit="1" customWidth="1"/>
    <col min="5647" max="5647" width="9.28515625" style="135" bestFit="1" customWidth="1"/>
    <col min="5648" max="5889" width="9.140625" style="135"/>
    <col min="5890" max="5890" width="16.7109375" style="135" customWidth="1"/>
    <col min="5891" max="5891" width="10.42578125" style="135" bestFit="1" customWidth="1"/>
    <col min="5892" max="5892" width="9.140625" style="135"/>
    <col min="5893" max="5893" width="9.28515625" style="135" bestFit="1" customWidth="1"/>
    <col min="5894" max="5901" width="9.140625" style="135"/>
    <col min="5902" max="5902" width="10.42578125" style="135" bestFit="1" customWidth="1"/>
    <col min="5903" max="5903" width="9.28515625" style="135" bestFit="1" customWidth="1"/>
    <col min="5904" max="6145" width="9.140625" style="135"/>
    <col min="6146" max="6146" width="16.7109375" style="135" customWidth="1"/>
    <col min="6147" max="6147" width="10.42578125" style="135" bestFit="1" customWidth="1"/>
    <col min="6148" max="6148" width="9.140625" style="135"/>
    <col min="6149" max="6149" width="9.28515625" style="135" bestFit="1" customWidth="1"/>
    <col min="6150" max="6157" width="9.140625" style="135"/>
    <col min="6158" max="6158" width="10.42578125" style="135" bestFit="1" customWidth="1"/>
    <col min="6159" max="6159" width="9.28515625" style="135" bestFit="1" customWidth="1"/>
    <col min="6160" max="6401" width="9.140625" style="135"/>
    <col min="6402" max="6402" width="16.7109375" style="135" customWidth="1"/>
    <col min="6403" max="6403" width="10.42578125" style="135" bestFit="1" customWidth="1"/>
    <col min="6404" max="6404" width="9.140625" style="135"/>
    <col min="6405" max="6405" width="9.28515625" style="135" bestFit="1" customWidth="1"/>
    <col min="6406" max="6413" width="9.140625" style="135"/>
    <col min="6414" max="6414" width="10.42578125" style="135" bestFit="1" customWidth="1"/>
    <col min="6415" max="6415" width="9.28515625" style="135" bestFit="1" customWidth="1"/>
    <col min="6416" max="6657" width="9.140625" style="135"/>
    <col min="6658" max="6658" width="16.7109375" style="135" customWidth="1"/>
    <col min="6659" max="6659" width="10.42578125" style="135" bestFit="1" customWidth="1"/>
    <col min="6660" max="6660" width="9.140625" style="135"/>
    <col min="6661" max="6661" width="9.28515625" style="135" bestFit="1" customWidth="1"/>
    <col min="6662" max="6669" width="9.140625" style="135"/>
    <col min="6670" max="6670" width="10.42578125" style="135" bestFit="1" customWidth="1"/>
    <col min="6671" max="6671" width="9.28515625" style="135" bestFit="1" customWidth="1"/>
    <col min="6672" max="6913" width="9.140625" style="135"/>
    <col min="6914" max="6914" width="16.7109375" style="135" customWidth="1"/>
    <col min="6915" max="6915" width="10.42578125" style="135" bestFit="1" customWidth="1"/>
    <col min="6916" max="6916" width="9.140625" style="135"/>
    <col min="6917" max="6917" width="9.28515625" style="135" bestFit="1" customWidth="1"/>
    <col min="6918" max="6925" width="9.140625" style="135"/>
    <col min="6926" max="6926" width="10.42578125" style="135" bestFit="1" customWidth="1"/>
    <col min="6927" max="6927" width="9.28515625" style="135" bestFit="1" customWidth="1"/>
    <col min="6928" max="7169" width="9.140625" style="135"/>
    <col min="7170" max="7170" width="16.7109375" style="135" customWidth="1"/>
    <col min="7171" max="7171" width="10.42578125" style="135" bestFit="1" customWidth="1"/>
    <col min="7172" max="7172" width="9.140625" style="135"/>
    <col min="7173" max="7173" width="9.28515625" style="135" bestFit="1" customWidth="1"/>
    <col min="7174" max="7181" width="9.140625" style="135"/>
    <col min="7182" max="7182" width="10.42578125" style="135" bestFit="1" customWidth="1"/>
    <col min="7183" max="7183" width="9.28515625" style="135" bestFit="1" customWidth="1"/>
    <col min="7184" max="7425" width="9.140625" style="135"/>
    <col min="7426" max="7426" width="16.7109375" style="135" customWidth="1"/>
    <col min="7427" max="7427" width="10.42578125" style="135" bestFit="1" customWidth="1"/>
    <col min="7428" max="7428" width="9.140625" style="135"/>
    <col min="7429" max="7429" width="9.28515625" style="135" bestFit="1" customWidth="1"/>
    <col min="7430" max="7437" width="9.140625" style="135"/>
    <col min="7438" max="7438" width="10.42578125" style="135" bestFit="1" customWidth="1"/>
    <col min="7439" max="7439" width="9.28515625" style="135" bestFit="1" customWidth="1"/>
    <col min="7440" max="7681" width="9.140625" style="135"/>
    <col min="7682" max="7682" width="16.7109375" style="135" customWidth="1"/>
    <col min="7683" max="7683" width="10.42578125" style="135" bestFit="1" customWidth="1"/>
    <col min="7684" max="7684" width="9.140625" style="135"/>
    <col min="7685" max="7685" width="9.28515625" style="135" bestFit="1" customWidth="1"/>
    <col min="7686" max="7693" width="9.140625" style="135"/>
    <col min="7694" max="7694" width="10.42578125" style="135" bestFit="1" customWidth="1"/>
    <col min="7695" max="7695" width="9.28515625" style="135" bestFit="1" customWidth="1"/>
    <col min="7696" max="7937" width="9.140625" style="135"/>
    <col min="7938" max="7938" width="16.7109375" style="135" customWidth="1"/>
    <col min="7939" max="7939" width="10.42578125" style="135" bestFit="1" customWidth="1"/>
    <col min="7940" max="7940" width="9.140625" style="135"/>
    <col min="7941" max="7941" width="9.28515625" style="135" bestFit="1" customWidth="1"/>
    <col min="7942" max="7949" width="9.140625" style="135"/>
    <col min="7950" max="7950" width="10.42578125" style="135" bestFit="1" customWidth="1"/>
    <col min="7951" max="7951" width="9.28515625" style="135" bestFit="1" customWidth="1"/>
    <col min="7952" max="8193" width="9.140625" style="135"/>
    <col min="8194" max="8194" width="16.7109375" style="135" customWidth="1"/>
    <col min="8195" max="8195" width="10.42578125" style="135" bestFit="1" customWidth="1"/>
    <col min="8196" max="8196" width="9.140625" style="135"/>
    <col min="8197" max="8197" width="9.28515625" style="135" bestFit="1" customWidth="1"/>
    <col min="8198" max="8205" width="9.140625" style="135"/>
    <col min="8206" max="8206" width="10.42578125" style="135" bestFit="1" customWidth="1"/>
    <col min="8207" max="8207" width="9.28515625" style="135" bestFit="1" customWidth="1"/>
    <col min="8208" max="8449" width="9.140625" style="135"/>
    <col min="8450" max="8450" width="16.7109375" style="135" customWidth="1"/>
    <col min="8451" max="8451" width="10.42578125" style="135" bestFit="1" customWidth="1"/>
    <col min="8452" max="8452" width="9.140625" style="135"/>
    <col min="8453" max="8453" width="9.28515625" style="135" bestFit="1" customWidth="1"/>
    <col min="8454" max="8461" width="9.140625" style="135"/>
    <col min="8462" max="8462" width="10.42578125" style="135" bestFit="1" customWidth="1"/>
    <col min="8463" max="8463" width="9.28515625" style="135" bestFit="1" customWidth="1"/>
    <col min="8464" max="8705" width="9.140625" style="135"/>
    <col min="8706" max="8706" width="16.7109375" style="135" customWidth="1"/>
    <col min="8707" max="8707" width="10.42578125" style="135" bestFit="1" customWidth="1"/>
    <col min="8708" max="8708" width="9.140625" style="135"/>
    <col min="8709" max="8709" width="9.28515625" style="135" bestFit="1" customWidth="1"/>
    <col min="8710" max="8717" width="9.140625" style="135"/>
    <col min="8718" max="8718" width="10.42578125" style="135" bestFit="1" customWidth="1"/>
    <col min="8719" max="8719" width="9.28515625" style="135" bestFit="1" customWidth="1"/>
    <col min="8720" max="8961" width="9.140625" style="135"/>
    <col min="8962" max="8962" width="16.7109375" style="135" customWidth="1"/>
    <col min="8963" max="8963" width="10.42578125" style="135" bestFit="1" customWidth="1"/>
    <col min="8964" max="8964" width="9.140625" style="135"/>
    <col min="8965" max="8965" width="9.28515625" style="135" bestFit="1" customWidth="1"/>
    <col min="8966" max="8973" width="9.140625" style="135"/>
    <col min="8974" max="8974" width="10.42578125" style="135" bestFit="1" customWidth="1"/>
    <col min="8975" max="8975" width="9.28515625" style="135" bestFit="1" customWidth="1"/>
    <col min="8976" max="9217" width="9.140625" style="135"/>
    <col min="9218" max="9218" width="16.7109375" style="135" customWidth="1"/>
    <col min="9219" max="9219" width="10.42578125" style="135" bestFit="1" customWidth="1"/>
    <col min="9220" max="9220" width="9.140625" style="135"/>
    <col min="9221" max="9221" width="9.28515625" style="135" bestFit="1" customWidth="1"/>
    <col min="9222" max="9229" width="9.140625" style="135"/>
    <col min="9230" max="9230" width="10.42578125" style="135" bestFit="1" customWidth="1"/>
    <col min="9231" max="9231" width="9.28515625" style="135" bestFit="1" customWidth="1"/>
    <col min="9232" max="9473" width="9.140625" style="135"/>
    <col min="9474" max="9474" width="16.7109375" style="135" customWidth="1"/>
    <col min="9475" max="9475" width="10.42578125" style="135" bestFit="1" customWidth="1"/>
    <col min="9476" max="9476" width="9.140625" style="135"/>
    <col min="9477" max="9477" width="9.28515625" style="135" bestFit="1" customWidth="1"/>
    <col min="9478" max="9485" width="9.140625" style="135"/>
    <col min="9486" max="9486" width="10.42578125" style="135" bestFit="1" customWidth="1"/>
    <col min="9487" max="9487" width="9.28515625" style="135" bestFit="1" customWidth="1"/>
    <col min="9488" max="9729" width="9.140625" style="135"/>
    <col min="9730" max="9730" width="16.7109375" style="135" customWidth="1"/>
    <col min="9731" max="9731" width="10.42578125" style="135" bestFit="1" customWidth="1"/>
    <col min="9732" max="9732" width="9.140625" style="135"/>
    <col min="9733" max="9733" width="9.28515625" style="135" bestFit="1" customWidth="1"/>
    <col min="9734" max="9741" width="9.140625" style="135"/>
    <col min="9742" max="9742" width="10.42578125" style="135" bestFit="1" customWidth="1"/>
    <col min="9743" max="9743" width="9.28515625" style="135" bestFit="1" customWidth="1"/>
    <col min="9744" max="9985" width="9.140625" style="135"/>
    <col min="9986" max="9986" width="16.7109375" style="135" customWidth="1"/>
    <col min="9987" max="9987" width="10.42578125" style="135" bestFit="1" customWidth="1"/>
    <col min="9988" max="9988" width="9.140625" style="135"/>
    <col min="9989" max="9989" width="9.28515625" style="135" bestFit="1" customWidth="1"/>
    <col min="9990" max="9997" width="9.140625" style="135"/>
    <col min="9998" max="9998" width="10.42578125" style="135" bestFit="1" customWidth="1"/>
    <col min="9999" max="9999" width="9.28515625" style="135" bestFit="1" customWidth="1"/>
    <col min="10000" max="10241" width="9.140625" style="135"/>
    <col min="10242" max="10242" width="16.7109375" style="135" customWidth="1"/>
    <col min="10243" max="10243" width="10.42578125" style="135" bestFit="1" customWidth="1"/>
    <col min="10244" max="10244" width="9.140625" style="135"/>
    <col min="10245" max="10245" width="9.28515625" style="135" bestFit="1" customWidth="1"/>
    <col min="10246" max="10253" width="9.140625" style="135"/>
    <col min="10254" max="10254" width="10.42578125" style="135" bestFit="1" customWidth="1"/>
    <col min="10255" max="10255" width="9.28515625" style="135" bestFit="1" customWidth="1"/>
    <col min="10256" max="10497" width="9.140625" style="135"/>
    <col min="10498" max="10498" width="16.7109375" style="135" customWidth="1"/>
    <col min="10499" max="10499" width="10.42578125" style="135" bestFit="1" customWidth="1"/>
    <col min="10500" max="10500" width="9.140625" style="135"/>
    <col min="10501" max="10501" width="9.28515625" style="135" bestFit="1" customWidth="1"/>
    <col min="10502" max="10509" width="9.140625" style="135"/>
    <col min="10510" max="10510" width="10.42578125" style="135" bestFit="1" customWidth="1"/>
    <col min="10511" max="10511" width="9.28515625" style="135" bestFit="1" customWidth="1"/>
    <col min="10512" max="10753" width="9.140625" style="135"/>
    <col min="10754" max="10754" width="16.7109375" style="135" customWidth="1"/>
    <col min="10755" max="10755" width="10.42578125" style="135" bestFit="1" customWidth="1"/>
    <col min="10756" max="10756" width="9.140625" style="135"/>
    <col min="10757" max="10757" width="9.28515625" style="135" bestFit="1" customWidth="1"/>
    <col min="10758" max="10765" width="9.140625" style="135"/>
    <col min="10766" max="10766" width="10.42578125" style="135" bestFit="1" customWidth="1"/>
    <col min="10767" max="10767" width="9.28515625" style="135" bestFit="1" customWidth="1"/>
    <col min="10768" max="11009" width="9.140625" style="135"/>
    <col min="11010" max="11010" width="16.7109375" style="135" customWidth="1"/>
    <col min="11011" max="11011" width="10.42578125" style="135" bestFit="1" customWidth="1"/>
    <col min="11012" max="11012" width="9.140625" style="135"/>
    <col min="11013" max="11013" width="9.28515625" style="135" bestFit="1" customWidth="1"/>
    <col min="11014" max="11021" width="9.140625" style="135"/>
    <col min="11022" max="11022" width="10.42578125" style="135" bestFit="1" customWidth="1"/>
    <col min="11023" max="11023" width="9.28515625" style="135" bestFit="1" customWidth="1"/>
    <col min="11024" max="11265" width="9.140625" style="135"/>
    <col min="11266" max="11266" width="16.7109375" style="135" customWidth="1"/>
    <col min="11267" max="11267" width="10.42578125" style="135" bestFit="1" customWidth="1"/>
    <col min="11268" max="11268" width="9.140625" style="135"/>
    <col min="11269" max="11269" width="9.28515625" style="135" bestFit="1" customWidth="1"/>
    <col min="11270" max="11277" width="9.140625" style="135"/>
    <col min="11278" max="11278" width="10.42578125" style="135" bestFit="1" customWidth="1"/>
    <col min="11279" max="11279" width="9.28515625" style="135" bestFit="1" customWidth="1"/>
    <col min="11280" max="11521" width="9.140625" style="135"/>
    <col min="11522" max="11522" width="16.7109375" style="135" customWidth="1"/>
    <col min="11523" max="11523" width="10.42578125" style="135" bestFit="1" customWidth="1"/>
    <col min="11524" max="11524" width="9.140625" style="135"/>
    <col min="11525" max="11525" width="9.28515625" style="135" bestFit="1" customWidth="1"/>
    <col min="11526" max="11533" width="9.140625" style="135"/>
    <col min="11534" max="11534" width="10.42578125" style="135" bestFit="1" customWidth="1"/>
    <col min="11535" max="11535" width="9.28515625" style="135" bestFit="1" customWidth="1"/>
    <col min="11536" max="11777" width="9.140625" style="135"/>
    <col min="11778" max="11778" width="16.7109375" style="135" customWidth="1"/>
    <col min="11779" max="11779" width="10.42578125" style="135" bestFit="1" customWidth="1"/>
    <col min="11780" max="11780" width="9.140625" style="135"/>
    <col min="11781" max="11781" width="9.28515625" style="135" bestFit="1" customWidth="1"/>
    <col min="11782" max="11789" width="9.140625" style="135"/>
    <col min="11790" max="11790" width="10.42578125" style="135" bestFit="1" customWidth="1"/>
    <col min="11791" max="11791" width="9.28515625" style="135" bestFit="1" customWidth="1"/>
    <col min="11792" max="12033" width="9.140625" style="135"/>
    <col min="12034" max="12034" width="16.7109375" style="135" customWidth="1"/>
    <col min="12035" max="12035" width="10.42578125" style="135" bestFit="1" customWidth="1"/>
    <col min="12036" max="12036" width="9.140625" style="135"/>
    <col min="12037" max="12037" width="9.28515625" style="135" bestFit="1" customWidth="1"/>
    <col min="12038" max="12045" width="9.140625" style="135"/>
    <col min="12046" max="12046" width="10.42578125" style="135" bestFit="1" customWidth="1"/>
    <col min="12047" max="12047" width="9.28515625" style="135" bestFit="1" customWidth="1"/>
    <col min="12048" max="12289" width="9.140625" style="135"/>
    <col min="12290" max="12290" width="16.7109375" style="135" customWidth="1"/>
    <col min="12291" max="12291" width="10.42578125" style="135" bestFit="1" customWidth="1"/>
    <col min="12292" max="12292" width="9.140625" style="135"/>
    <col min="12293" max="12293" width="9.28515625" style="135" bestFit="1" customWidth="1"/>
    <col min="12294" max="12301" width="9.140625" style="135"/>
    <col min="12302" max="12302" width="10.42578125" style="135" bestFit="1" customWidth="1"/>
    <col min="12303" max="12303" width="9.28515625" style="135" bestFit="1" customWidth="1"/>
    <col min="12304" max="12545" width="9.140625" style="135"/>
    <col min="12546" max="12546" width="16.7109375" style="135" customWidth="1"/>
    <col min="12547" max="12547" width="10.42578125" style="135" bestFit="1" customWidth="1"/>
    <col min="12548" max="12548" width="9.140625" style="135"/>
    <col min="12549" max="12549" width="9.28515625" style="135" bestFit="1" customWidth="1"/>
    <col min="12550" max="12557" width="9.140625" style="135"/>
    <col min="12558" max="12558" width="10.42578125" style="135" bestFit="1" customWidth="1"/>
    <col min="12559" max="12559" width="9.28515625" style="135" bestFit="1" customWidth="1"/>
    <col min="12560" max="12801" width="9.140625" style="135"/>
    <col min="12802" max="12802" width="16.7109375" style="135" customWidth="1"/>
    <col min="12803" max="12803" width="10.42578125" style="135" bestFit="1" customWidth="1"/>
    <col min="12804" max="12804" width="9.140625" style="135"/>
    <col min="12805" max="12805" width="9.28515625" style="135" bestFit="1" customWidth="1"/>
    <col min="12806" max="12813" width="9.140625" style="135"/>
    <col min="12814" max="12814" width="10.42578125" style="135" bestFit="1" customWidth="1"/>
    <col min="12815" max="12815" width="9.28515625" style="135" bestFit="1" customWidth="1"/>
    <col min="12816" max="13057" width="9.140625" style="135"/>
    <col min="13058" max="13058" width="16.7109375" style="135" customWidth="1"/>
    <col min="13059" max="13059" width="10.42578125" style="135" bestFit="1" customWidth="1"/>
    <col min="13060" max="13060" width="9.140625" style="135"/>
    <col min="13061" max="13061" width="9.28515625" style="135" bestFit="1" customWidth="1"/>
    <col min="13062" max="13069" width="9.140625" style="135"/>
    <col min="13070" max="13070" width="10.42578125" style="135" bestFit="1" customWidth="1"/>
    <col min="13071" max="13071" width="9.28515625" style="135" bestFit="1" customWidth="1"/>
    <col min="13072" max="13313" width="9.140625" style="135"/>
    <col min="13314" max="13314" width="16.7109375" style="135" customWidth="1"/>
    <col min="13315" max="13315" width="10.42578125" style="135" bestFit="1" customWidth="1"/>
    <col min="13316" max="13316" width="9.140625" style="135"/>
    <col min="13317" max="13317" width="9.28515625" style="135" bestFit="1" customWidth="1"/>
    <col min="13318" max="13325" width="9.140625" style="135"/>
    <col min="13326" max="13326" width="10.42578125" style="135" bestFit="1" customWidth="1"/>
    <col min="13327" max="13327" width="9.28515625" style="135" bestFit="1" customWidth="1"/>
    <col min="13328" max="13569" width="9.140625" style="135"/>
    <col min="13570" max="13570" width="16.7109375" style="135" customWidth="1"/>
    <col min="13571" max="13571" width="10.42578125" style="135" bestFit="1" customWidth="1"/>
    <col min="13572" max="13572" width="9.140625" style="135"/>
    <col min="13573" max="13573" width="9.28515625" style="135" bestFit="1" customWidth="1"/>
    <col min="13574" max="13581" width="9.140625" style="135"/>
    <col min="13582" max="13582" width="10.42578125" style="135" bestFit="1" customWidth="1"/>
    <col min="13583" max="13583" width="9.28515625" style="135" bestFit="1" customWidth="1"/>
    <col min="13584" max="13825" width="9.140625" style="135"/>
    <col min="13826" max="13826" width="16.7109375" style="135" customWidth="1"/>
    <col min="13827" max="13827" width="10.42578125" style="135" bestFit="1" customWidth="1"/>
    <col min="13828" max="13828" width="9.140625" style="135"/>
    <col min="13829" max="13829" width="9.28515625" style="135" bestFit="1" customWidth="1"/>
    <col min="13830" max="13837" width="9.140625" style="135"/>
    <col min="13838" max="13838" width="10.42578125" style="135" bestFit="1" customWidth="1"/>
    <col min="13839" max="13839" width="9.28515625" style="135" bestFit="1" customWidth="1"/>
    <col min="13840" max="14081" width="9.140625" style="135"/>
    <col min="14082" max="14082" width="16.7109375" style="135" customWidth="1"/>
    <col min="14083" max="14083" width="10.42578125" style="135" bestFit="1" customWidth="1"/>
    <col min="14084" max="14084" width="9.140625" style="135"/>
    <col min="14085" max="14085" width="9.28515625" style="135" bestFit="1" customWidth="1"/>
    <col min="14086" max="14093" width="9.140625" style="135"/>
    <col min="14094" max="14094" width="10.42578125" style="135" bestFit="1" customWidth="1"/>
    <col min="14095" max="14095" width="9.28515625" style="135" bestFit="1" customWidth="1"/>
    <col min="14096" max="14337" width="9.140625" style="135"/>
    <col min="14338" max="14338" width="16.7109375" style="135" customWidth="1"/>
    <col min="14339" max="14339" width="10.42578125" style="135" bestFit="1" customWidth="1"/>
    <col min="14340" max="14340" width="9.140625" style="135"/>
    <col min="14341" max="14341" width="9.28515625" style="135" bestFit="1" customWidth="1"/>
    <col min="14342" max="14349" width="9.140625" style="135"/>
    <col min="14350" max="14350" width="10.42578125" style="135" bestFit="1" customWidth="1"/>
    <col min="14351" max="14351" width="9.28515625" style="135" bestFit="1" customWidth="1"/>
    <col min="14352" max="14593" width="9.140625" style="135"/>
    <col min="14594" max="14594" width="16.7109375" style="135" customWidth="1"/>
    <col min="14595" max="14595" width="10.42578125" style="135" bestFit="1" customWidth="1"/>
    <col min="14596" max="14596" width="9.140625" style="135"/>
    <col min="14597" max="14597" width="9.28515625" style="135" bestFit="1" customWidth="1"/>
    <col min="14598" max="14605" width="9.140625" style="135"/>
    <col min="14606" max="14606" width="10.42578125" style="135" bestFit="1" customWidth="1"/>
    <col min="14607" max="14607" width="9.28515625" style="135" bestFit="1" customWidth="1"/>
    <col min="14608" max="14849" width="9.140625" style="135"/>
    <col min="14850" max="14850" width="16.7109375" style="135" customWidth="1"/>
    <col min="14851" max="14851" width="10.42578125" style="135" bestFit="1" customWidth="1"/>
    <col min="14852" max="14852" width="9.140625" style="135"/>
    <col min="14853" max="14853" width="9.28515625" style="135" bestFit="1" customWidth="1"/>
    <col min="14854" max="14861" width="9.140625" style="135"/>
    <col min="14862" max="14862" width="10.42578125" style="135" bestFit="1" customWidth="1"/>
    <col min="14863" max="14863" width="9.28515625" style="135" bestFit="1" customWidth="1"/>
    <col min="14864" max="15105" width="9.140625" style="135"/>
    <col min="15106" max="15106" width="16.7109375" style="135" customWidth="1"/>
    <col min="15107" max="15107" width="10.42578125" style="135" bestFit="1" customWidth="1"/>
    <col min="15108" max="15108" width="9.140625" style="135"/>
    <col min="15109" max="15109" width="9.28515625" style="135" bestFit="1" customWidth="1"/>
    <col min="15110" max="15117" width="9.140625" style="135"/>
    <col min="15118" max="15118" width="10.42578125" style="135" bestFit="1" customWidth="1"/>
    <col min="15119" max="15119" width="9.28515625" style="135" bestFit="1" customWidth="1"/>
    <col min="15120" max="15361" width="9.140625" style="135"/>
    <col min="15362" max="15362" width="16.7109375" style="135" customWidth="1"/>
    <col min="15363" max="15363" width="10.42578125" style="135" bestFit="1" customWidth="1"/>
    <col min="15364" max="15364" width="9.140625" style="135"/>
    <col min="15365" max="15365" width="9.28515625" style="135" bestFit="1" customWidth="1"/>
    <col min="15366" max="15373" width="9.140625" style="135"/>
    <col min="15374" max="15374" width="10.42578125" style="135" bestFit="1" customWidth="1"/>
    <col min="15375" max="15375" width="9.28515625" style="135" bestFit="1" customWidth="1"/>
    <col min="15376" max="15617" width="9.140625" style="135"/>
    <col min="15618" max="15618" width="16.7109375" style="135" customWidth="1"/>
    <col min="15619" max="15619" width="10.42578125" style="135" bestFit="1" customWidth="1"/>
    <col min="15620" max="15620" width="9.140625" style="135"/>
    <col min="15621" max="15621" width="9.28515625" style="135" bestFit="1" customWidth="1"/>
    <col min="15622" max="15629" width="9.140625" style="135"/>
    <col min="15630" max="15630" width="10.42578125" style="135" bestFit="1" customWidth="1"/>
    <col min="15631" max="15631" width="9.28515625" style="135" bestFit="1" customWidth="1"/>
    <col min="15632" max="15873" width="9.140625" style="135"/>
    <col min="15874" max="15874" width="16.7109375" style="135" customWidth="1"/>
    <col min="15875" max="15875" width="10.42578125" style="135" bestFit="1" customWidth="1"/>
    <col min="15876" max="15876" width="9.140625" style="135"/>
    <col min="15877" max="15877" width="9.28515625" style="135" bestFit="1" customWidth="1"/>
    <col min="15878" max="15885" width="9.140625" style="135"/>
    <col min="15886" max="15886" width="10.42578125" style="135" bestFit="1" customWidth="1"/>
    <col min="15887" max="15887" width="9.28515625" style="135" bestFit="1" customWidth="1"/>
    <col min="15888" max="16129" width="9.140625" style="135"/>
    <col min="16130" max="16130" width="16.7109375" style="135" customWidth="1"/>
    <col min="16131" max="16131" width="10.42578125" style="135" bestFit="1" customWidth="1"/>
    <col min="16132" max="16132" width="9.140625" style="135"/>
    <col min="16133" max="16133" width="9.28515625" style="135" bestFit="1" customWidth="1"/>
    <col min="16134" max="16141" width="9.140625" style="135"/>
    <col min="16142" max="16142" width="10.42578125" style="135" bestFit="1" customWidth="1"/>
    <col min="16143" max="16143" width="9.28515625" style="135" bestFit="1" customWidth="1"/>
    <col min="16144" max="16384" width="9.140625" style="135"/>
  </cols>
  <sheetData>
    <row r="1" spans="1:16" ht="75.75" customHeight="1" x14ac:dyDescent="0.2">
      <c r="E1" s="138"/>
      <c r="M1" s="197" t="s">
        <v>361</v>
      </c>
      <c r="N1" s="207"/>
      <c r="O1" s="207"/>
    </row>
    <row r="2" spans="1:16" ht="15.75" x14ac:dyDescent="0.2">
      <c r="A2" s="199" t="s">
        <v>351</v>
      </c>
      <c r="B2" s="199"/>
      <c r="C2" s="199"/>
      <c r="D2" s="199"/>
      <c r="E2" s="208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16" ht="15.75" x14ac:dyDescent="0.2">
      <c r="A3" s="139"/>
      <c r="B3" s="139"/>
      <c r="C3" s="139"/>
      <c r="D3" s="139"/>
      <c r="E3" s="143"/>
      <c r="F3" s="144"/>
      <c r="G3" s="144"/>
      <c r="H3" s="144"/>
      <c r="I3" s="144"/>
      <c r="J3" s="144"/>
      <c r="K3" s="144"/>
      <c r="L3" s="144"/>
      <c r="M3" s="144"/>
      <c r="N3" s="144"/>
      <c r="O3" s="145" t="s">
        <v>0</v>
      </c>
      <c r="P3" s="146"/>
    </row>
    <row r="4" spans="1:16" ht="15.75" customHeight="1" x14ac:dyDescent="0.25">
      <c r="A4" s="210" t="s">
        <v>318</v>
      </c>
      <c r="B4" s="211" t="s">
        <v>319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0" t="s">
        <v>320</v>
      </c>
    </row>
    <row r="5" spans="1:16" ht="409.5" x14ac:dyDescent="0.25">
      <c r="A5" s="210"/>
      <c r="B5" s="147" t="s">
        <v>321</v>
      </c>
      <c r="C5" s="148" t="s">
        <v>322</v>
      </c>
      <c r="D5" s="149" t="s">
        <v>323</v>
      </c>
      <c r="E5" s="150" t="s">
        <v>324</v>
      </c>
      <c r="F5" s="148" t="s">
        <v>325</v>
      </c>
      <c r="G5" s="148" t="s">
        <v>326</v>
      </c>
      <c r="H5" s="148" t="s">
        <v>327</v>
      </c>
      <c r="I5" s="148" t="s">
        <v>328</v>
      </c>
      <c r="J5" s="148" t="s">
        <v>329</v>
      </c>
      <c r="K5" s="148" t="s">
        <v>330</v>
      </c>
      <c r="L5" s="148" t="s">
        <v>331</v>
      </c>
      <c r="M5" s="151" t="s">
        <v>332</v>
      </c>
      <c r="N5" s="152" t="s">
        <v>333</v>
      </c>
      <c r="O5" s="210"/>
    </row>
    <row r="6" spans="1:16" ht="15.75" x14ac:dyDescent="0.2">
      <c r="A6" s="153">
        <v>1</v>
      </c>
      <c r="B6" s="153">
        <v>2</v>
      </c>
      <c r="C6" s="153">
        <v>3</v>
      </c>
      <c r="D6" s="153">
        <v>4</v>
      </c>
      <c r="E6" s="153">
        <v>5</v>
      </c>
      <c r="F6" s="153">
        <v>6</v>
      </c>
      <c r="G6" s="153">
        <v>7</v>
      </c>
      <c r="H6" s="153">
        <v>8</v>
      </c>
      <c r="I6" s="153">
        <v>9</v>
      </c>
      <c r="J6" s="153">
        <v>10</v>
      </c>
      <c r="K6" s="153">
        <v>11</v>
      </c>
      <c r="L6" s="153">
        <v>12</v>
      </c>
      <c r="M6" s="153">
        <v>13</v>
      </c>
      <c r="N6" s="153">
        <v>14</v>
      </c>
      <c r="O6" s="153">
        <v>15</v>
      </c>
    </row>
    <row r="7" spans="1:16" ht="15" x14ac:dyDescent="0.25">
      <c r="A7" s="154" t="s">
        <v>334</v>
      </c>
      <c r="B7" s="155">
        <f>SUM(C7:O7)</f>
        <v>11673.699999999997</v>
      </c>
      <c r="C7" s="155">
        <v>9144.1999999999989</v>
      </c>
      <c r="D7" s="156">
        <v>125</v>
      </c>
      <c r="E7" s="155"/>
      <c r="F7" s="156"/>
      <c r="G7" s="156"/>
      <c r="H7" s="156"/>
      <c r="I7" s="156"/>
      <c r="J7" s="156"/>
      <c r="K7" s="156">
        <v>629.29999999999995</v>
      </c>
      <c r="L7" s="156"/>
      <c r="M7" s="156">
        <v>0</v>
      </c>
      <c r="N7" s="156">
        <v>1254.9000000000001</v>
      </c>
      <c r="O7" s="155">
        <v>520.29999999999995</v>
      </c>
    </row>
    <row r="8" spans="1:16" ht="15.75" customHeight="1" x14ac:dyDescent="0.25">
      <c r="A8" s="154" t="s">
        <v>335</v>
      </c>
      <c r="B8" s="155">
        <f>SUM(C8:O8)</f>
        <v>11076.4</v>
      </c>
      <c r="C8" s="155">
        <v>8631.7000000000007</v>
      </c>
      <c r="D8" s="156">
        <v>40.200000000000003</v>
      </c>
      <c r="E8" s="155"/>
      <c r="F8" s="156"/>
      <c r="G8" s="156"/>
      <c r="H8" s="156"/>
      <c r="I8" s="156"/>
      <c r="J8" s="156"/>
      <c r="K8" s="156">
        <v>629.29999999999995</v>
      </c>
      <c r="L8" s="156"/>
      <c r="M8" s="156">
        <v>0</v>
      </c>
      <c r="N8" s="156">
        <v>1254.9000000000001</v>
      </c>
      <c r="O8" s="155">
        <v>520.29999999999995</v>
      </c>
    </row>
    <row r="9" spans="1:16" ht="15.75" customHeight="1" x14ac:dyDescent="0.2"/>
    <row r="10" spans="1:16" ht="15.75" customHeight="1" x14ac:dyDescent="0.2"/>
    <row r="11" spans="1:16" ht="15.75" customHeight="1" x14ac:dyDescent="0.2"/>
    <row r="12" spans="1:16" ht="15.75" customHeight="1" x14ac:dyDescent="0.2"/>
    <row r="13" spans="1:16" ht="15.75" customHeight="1" x14ac:dyDescent="0.2"/>
    <row r="14" spans="1:16" ht="15.75" customHeight="1" x14ac:dyDescent="0.2"/>
    <row r="15" spans="1:16" ht="15.75" customHeight="1" x14ac:dyDescent="0.2"/>
    <row r="16" spans="1:16" ht="15.75" customHeight="1" x14ac:dyDescent="0.2"/>
    <row r="17" ht="15.75" customHeight="1" x14ac:dyDescent="0.2"/>
    <row r="18" ht="15.75" customHeight="1" x14ac:dyDescent="0.2"/>
  </sheetData>
  <mergeCells count="5">
    <mergeCell ref="M1:O1"/>
    <mergeCell ref="A2:O2"/>
    <mergeCell ref="A4:A5"/>
    <mergeCell ref="B4:N4"/>
    <mergeCell ref="O4:O5"/>
  </mergeCells>
  <pageMargins left="0.7" right="0.7" top="0.75" bottom="0.75" header="0.3" footer="0.3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K1" sqref="K1:L1"/>
    </sheetView>
  </sheetViews>
  <sheetFormatPr defaultRowHeight="12.75" x14ac:dyDescent="0.2"/>
  <cols>
    <col min="1" max="1" width="9.140625" style="135"/>
    <col min="2" max="2" width="11.7109375" style="135" customWidth="1"/>
    <col min="3" max="3" width="10.42578125" style="135" bestFit="1" customWidth="1"/>
    <col min="4" max="5" width="9.42578125" style="135" bestFit="1" customWidth="1"/>
    <col min="6" max="7" width="9.140625" style="135"/>
    <col min="8" max="8" width="12.28515625" style="135" bestFit="1" customWidth="1"/>
    <col min="9" max="11" width="9.140625" style="158"/>
    <col min="12" max="12" width="21.140625" style="158" customWidth="1"/>
    <col min="13" max="257" width="9.140625" style="135"/>
    <col min="258" max="258" width="11.7109375" style="135" customWidth="1"/>
    <col min="259" max="259" width="10.42578125" style="135" bestFit="1" customWidth="1"/>
    <col min="260" max="261" width="9.42578125" style="135" bestFit="1" customWidth="1"/>
    <col min="262" max="263" width="9.140625" style="135"/>
    <col min="264" max="264" width="12.28515625" style="135" bestFit="1" customWidth="1"/>
    <col min="265" max="267" width="9.140625" style="135"/>
    <col min="268" max="268" width="21.140625" style="135" customWidth="1"/>
    <col min="269" max="513" width="9.140625" style="135"/>
    <col min="514" max="514" width="11.7109375" style="135" customWidth="1"/>
    <col min="515" max="515" width="10.42578125" style="135" bestFit="1" customWidth="1"/>
    <col min="516" max="517" width="9.42578125" style="135" bestFit="1" customWidth="1"/>
    <col min="518" max="519" width="9.140625" style="135"/>
    <col min="520" max="520" width="12.28515625" style="135" bestFit="1" customWidth="1"/>
    <col min="521" max="523" width="9.140625" style="135"/>
    <col min="524" max="524" width="21.140625" style="135" customWidth="1"/>
    <col min="525" max="769" width="9.140625" style="135"/>
    <col min="770" max="770" width="11.7109375" style="135" customWidth="1"/>
    <col min="771" max="771" width="10.42578125" style="135" bestFit="1" customWidth="1"/>
    <col min="772" max="773" width="9.42578125" style="135" bestFit="1" customWidth="1"/>
    <col min="774" max="775" width="9.140625" style="135"/>
    <col min="776" max="776" width="12.28515625" style="135" bestFit="1" customWidth="1"/>
    <col min="777" max="779" width="9.140625" style="135"/>
    <col min="780" max="780" width="21.140625" style="135" customWidth="1"/>
    <col min="781" max="1025" width="9.140625" style="135"/>
    <col min="1026" max="1026" width="11.7109375" style="135" customWidth="1"/>
    <col min="1027" max="1027" width="10.42578125" style="135" bestFit="1" customWidth="1"/>
    <col min="1028" max="1029" width="9.42578125" style="135" bestFit="1" customWidth="1"/>
    <col min="1030" max="1031" width="9.140625" style="135"/>
    <col min="1032" max="1032" width="12.28515625" style="135" bestFit="1" customWidth="1"/>
    <col min="1033" max="1035" width="9.140625" style="135"/>
    <col min="1036" max="1036" width="21.140625" style="135" customWidth="1"/>
    <col min="1037" max="1281" width="9.140625" style="135"/>
    <col min="1282" max="1282" width="11.7109375" style="135" customWidth="1"/>
    <col min="1283" max="1283" width="10.42578125" style="135" bestFit="1" customWidth="1"/>
    <col min="1284" max="1285" width="9.42578125" style="135" bestFit="1" customWidth="1"/>
    <col min="1286" max="1287" width="9.140625" style="135"/>
    <col min="1288" max="1288" width="12.28515625" style="135" bestFit="1" customWidth="1"/>
    <col min="1289" max="1291" width="9.140625" style="135"/>
    <col min="1292" max="1292" width="21.140625" style="135" customWidth="1"/>
    <col min="1293" max="1537" width="9.140625" style="135"/>
    <col min="1538" max="1538" width="11.7109375" style="135" customWidth="1"/>
    <col min="1539" max="1539" width="10.42578125" style="135" bestFit="1" customWidth="1"/>
    <col min="1540" max="1541" width="9.42578125" style="135" bestFit="1" customWidth="1"/>
    <col min="1542" max="1543" width="9.140625" style="135"/>
    <col min="1544" max="1544" width="12.28515625" style="135" bestFit="1" customWidth="1"/>
    <col min="1545" max="1547" width="9.140625" style="135"/>
    <col min="1548" max="1548" width="21.140625" style="135" customWidth="1"/>
    <col min="1549" max="1793" width="9.140625" style="135"/>
    <col min="1794" max="1794" width="11.7109375" style="135" customWidth="1"/>
    <col min="1795" max="1795" width="10.42578125" style="135" bestFit="1" customWidth="1"/>
    <col min="1796" max="1797" width="9.42578125" style="135" bestFit="1" customWidth="1"/>
    <col min="1798" max="1799" width="9.140625" style="135"/>
    <col min="1800" max="1800" width="12.28515625" style="135" bestFit="1" customWidth="1"/>
    <col min="1801" max="1803" width="9.140625" style="135"/>
    <col min="1804" max="1804" width="21.140625" style="135" customWidth="1"/>
    <col min="1805" max="2049" width="9.140625" style="135"/>
    <col min="2050" max="2050" width="11.7109375" style="135" customWidth="1"/>
    <col min="2051" max="2051" width="10.42578125" style="135" bestFit="1" customWidth="1"/>
    <col min="2052" max="2053" width="9.42578125" style="135" bestFit="1" customWidth="1"/>
    <col min="2054" max="2055" width="9.140625" style="135"/>
    <col min="2056" max="2056" width="12.28515625" style="135" bestFit="1" customWidth="1"/>
    <col min="2057" max="2059" width="9.140625" style="135"/>
    <col min="2060" max="2060" width="21.140625" style="135" customWidth="1"/>
    <col min="2061" max="2305" width="9.140625" style="135"/>
    <col min="2306" max="2306" width="11.7109375" style="135" customWidth="1"/>
    <col min="2307" max="2307" width="10.42578125" style="135" bestFit="1" customWidth="1"/>
    <col min="2308" max="2309" width="9.42578125" style="135" bestFit="1" customWidth="1"/>
    <col min="2310" max="2311" width="9.140625" style="135"/>
    <col min="2312" max="2312" width="12.28515625" style="135" bestFit="1" customWidth="1"/>
    <col min="2313" max="2315" width="9.140625" style="135"/>
    <col min="2316" max="2316" width="21.140625" style="135" customWidth="1"/>
    <col min="2317" max="2561" width="9.140625" style="135"/>
    <col min="2562" max="2562" width="11.7109375" style="135" customWidth="1"/>
    <col min="2563" max="2563" width="10.42578125" style="135" bestFit="1" customWidth="1"/>
    <col min="2564" max="2565" width="9.42578125" style="135" bestFit="1" customWidth="1"/>
    <col min="2566" max="2567" width="9.140625" style="135"/>
    <col min="2568" max="2568" width="12.28515625" style="135" bestFit="1" customWidth="1"/>
    <col min="2569" max="2571" width="9.140625" style="135"/>
    <col min="2572" max="2572" width="21.140625" style="135" customWidth="1"/>
    <col min="2573" max="2817" width="9.140625" style="135"/>
    <col min="2818" max="2818" width="11.7109375" style="135" customWidth="1"/>
    <col min="2819" max="2819" width="10.42578125" style="135" bestFit="1" customWidth="1"/>
    <col min="2820" max="2821" width="9.42578125" style="135" bestFit="1" customWidth="1"/>
    <col min="2822" max="2823" width="9.140625" style="135"/>
    <col min="2824" max="2824" width="12.28515625" style="135" bestFit="1" customWidth="1"/>
    <col min="2825" max="2827" width="9.140625" style="135"/>
    <col min="2828" max="2828" width="21.140625" style="135" customWidth="1"/>
    <col min="2829" max="3073" width="9.140625" style="135"/>
    <col min="3074" max="3074" width="11.7109375" style="135" customWidth="1"/>
    <col min="3075" max="3075" width="10.42578125" style="135" bestFit="1" customWidth="1"/>
    <col min="3076" max="3077" width="9.42578125" style="135" bestFit="1" customWidth="1"/>
    <col min="3078" max="3079" width="9.140625" style="135"/>
    <col min="3080" max="3080" width="12.28515625" style="135" bestFit="1" customWidth="1"/>
    <col min="3081" max="3083" width="9.140625" style="135"/>
    <col min="3084" max="3084" width="21.140625" style="135" customWidth="1"/>
    <col min="3085" max="3329" width="9.140625" style="135"/>
    <col min="3330" max="3330" width="11.7109375" style="135" customWidth="1"/>
    <col min="3331" max="3331" width="10.42578125" style="135" bestFit="1" customWidth="1"/>
    <col min="3332" max="3333" width="9.42578125" style="135" bestFit="1" customWidth="1"/>
    <col min="3334" max="3335" width="9.140625" style="135"/>
    <col min="3336" max="3336" width="12.28515625" style="135" bestFit="1" customWidth="1"/>
    <col min="3337" max="3339" width="9.140625" style="135"/>
    <col min="3340" max="3340" width="21.140625" style="135" customWidth="1"/>
    <col min="3341" max="3585" width="9.140625" style="135"/>
    <col min="3586" max="3586" width="11.7109375" style="135" customWidth="1"/>
    <col min="3587" max="3587" width="10.42578125" style="135" bestFit="1" customWidth="1"/>
    <col min="3588" max="3589" width="9.42578125" style="135" bestFit="1" customWidth="1"/>
    <col min="3590" max="3591" width="9.140625" style="135"/>
    <col min="3592" max="3592" width="12.28515625" style="135" bestFit="1" customWidth="1"/>
    <col min="3593" max="3595" width="9.140625" style="135"/>
    <col min="3596" max="3596" width="21.140625" style="135" customWidth="1"/>
    <col min="3597" max="3841" width="9.140625" style="135"/>
    <col min="3842" max="3842" width="11.7109375" style="135" customWidth="1"/>
    <col min="3843" max="3843" width="10.42578125" style="135" bestFit="1" customWidth="1"/>
    <col min="3844" max="3845" width="9.42578125" style="135" bestFit="1" customWidth="1"/>
    <col min="3846" max="3847" width="9.140625" style="135"/>
    <col min="3848" max="3848" width="12.28515625" style="135" bestFit="1" customWidth="1"/>
    <col min="3849" max="3851" width="9.140625" style="135"/>
    <col min="3852" max="3852" width="21.140625" style="135" customWidth="1"/>
    <col min="3853" max="4097" width="9.140625" style="135"/>
    <col min="4098" max="4098" width="11.7109375" style="135" customWidth="1"/>
    <col min="4099" max="4099" width="10.42578125" style="135" bestFit="1" customWidth="1"/>
    <col min="4100" max="4101" width="9.42578125" style="135" bestFit="1" customWidth="1"/>
    <col min="4102" max="4103" width="9.140625" style="135"/>
    <col min="4104" max="4104" width="12.28515625" style="135" bestFit="1" customWidth="1"/>
    <col min="4105" max="4107" width="9.140625" style="135"/>
    <col min="4108" max="4108" width="21.140625" style="135" customWidth="1"/>
    <col min="4109" max="4353" width="9.140625" style="135"/>
    <col min="4354" max="4354" width="11.7109375" style="135" customWidth="1"/>
    <col min="4355" max="4355" width="10.42578125" style="135" bestFit="1" customWidth="1"/>
    <col min="4356" max="4357" width="9.42578125" style="135" bestFit="1" customWidth="1"/>
    <col min="4358" max="4359" width="9.140625" style="135"/>
    <col min="4360" max="4360" width="12.28515625" style="135" bestFit="1" customWidth="1"/>
    <col min="4361" max="4363" width="9.140625" style="135"/>
    <col min="4364" max="4364" width="21.140625" style="135" customWidth="1"/>
    <col min="4365" max="4609" width="9.140625" style="135"/>
    <col min="4610" max="4610" width="11.7109375" style="135" customWidth="1"/>
    <col min="4611" max="4611" width="10.42578125" style="135" bestFit="1" customWidth="1"/>
    <col min="4612" max="4613" width="9.42578125" style="135" bestFit="1" customWidth="1"/>
    <col min="4614" max="4615" width="9.140625" style="135"/>
    <col min="4616" max="4616" width="12.28515625" style="135" bestFit="1" customWidth="1"/>
    <col min="4617" max="4619" width="9.140625" style="135"/>
    <col min="4620" max="4620" width="21.140625" style="135" customWidth="1"/>
    <col min="4621" max="4865" width="9.140625" style="135"/>
    <col min="4866" max="4866" width="11.7109375" style="135" customWidth="1"/>
    <col min="4867" max="4867" width="10.42578125" style="135" bestFit="1" customWidth="1"/>
    <col min="4868" max="4869" width="9.42578125" style="135" bestFit="1" customWidth="1"/>
    <col min="4870" max="4871" width="9.140625" style="135"/>
    <col min="4872" max="4872" width="12.28515625" style="135" bestFit="1" customWidth="1"/>
    <col min="4873" max="4875" width="9.140625" style="135"/>
    <col min="4876" max="4876" width="21.140625" style="135" customWidth="1"/>
    <col min="4877" max="5121" width="9.140625" style="135"/>
    <col min="5122" max="5122" width="11.7109375" style="135" customWidth="1"/>
    <col min="5123" max="5123" width="10.42578125" style="135" bestFit="1" customWidth="1"/>
    <col min="5124" max="5125" width="9.42578125" style="135" bestFit="1" customWidth="1"/>
    <col min="5126" max="5127" width="9.140625" style="135"/>
    <col min="5128" max="5128" width="12.28515625" style="135" bestFit="1" customWidth="1"/>
    <col min="5129" max="5131" width="9.140625" style="135"/>
    <col min="5132" max="5132" width="21.140625" style="135" customWidth="1"/>
    <col min="5133" max="5377" width="9.140625" style="135"/>
    <col min="5378" max="5378" width="11.7109375" style="135" customWidth="1"/>
    <col min="5379" max="5379" width="10.42578125" style="135" bestFit="1" customWidth="1"/>
    <col min="5380" max="5381" width="9.42578125" style="135" bestFit="1" customWidth="1"/>
    <col min="5382" max="5383" width="9.140625" style="135"/>
    <col min="5384" max="5384" width="12.28515625" style="135" bestFit="1" customWidth="1"/>
    <col min="5385" max="5387" width="9.140625" style="135"/>
    <col min="5388" max="5388" width="21.140625" style="135" customWidth="1"/>
    <col min="5389" max="5633" width="9.140625" style="135"/>
    <col min="5634" max="5634" width="11.7109375" style="135" customWidth="1"/>
    <col min="5635" max="5635" width="10.42578125" style="135" bestFit="1" customWidth="1"/>
    <col min="5636" max="5637" width="9.42578125" style="135" bestFit="1" customWidth="1"/>
    <col min="5638" max="5639" width="9.140625" style="135"/>
    <col min="5640" max="5640" width="12.28515625" style="135" bestFit="1" customWidth="1"/>
    <col min="5641" max="5643" width="9.140625" style="135"/>
    <col min="5644" max="5644" width="21.140625" style="135" customWidth="1"/>
    <col min="5645" max="5889" width="9.140625" style="135"/>
    <col min="5890" max="5890" width="11.7109375" style="135" customWidth="1"/>
    <col min="5891" max="5891" width="10.42578125" style="135" bestFit="1" customWidth="1"/>
    <col min="5892" max="5893" width="9.42578125" style="135" bestFit="1" customWidth="1"/>
    <col min="5894" max="5895" width="9.140625" style="135"/>
    <col min="5896" max="5896" width="12.28515625" style="135" bestFit="1" customWidth="1"/>
    <col min="5897" max="5899" width="9.140625" style="135"/>
    <col min="5900" max="5900" width="21.140625" style="135" customWidth="1"/>
    <col min="5901" max="6145" width="9.140625" style="135"/>
    <col min="6146" max="6146" width="11.7109375" style="135" customWidth="1"/>
    <col min="6147" max="6147" width="10.42578125" style="135" bestFit="1" customWidth="1"/>
    <col min="6148" max="6149" width="9.42578125" style="135" bestFit="1" customWidth="1"/>
    <col min="6150" max="6151" width="9.140625" style="135"/>
    <col min="6152" max="6152" width="12.28515625" style="135" bestFit="1" customWidth="1"/>
    <col min="6153" max="6155" width="9.140625" style="135"/>
    <col min="6156" max="6156" width="21.140625" style="135" customWidth="1"/>
    <col min="6157" max="6401" width="9.140625" style="135"/>
    <col min="6402" max="6402" width="11.7109375" style="135" customWidth="1"/>
    <col min="6403" max="6403" width="10.42578125" style="135" bestFit="1" customWidth="1"/>
    <col min="6404" max="6405" width="9.42578125" style="135" bestFit="1" customWidth="1"/>
    <col min="6406" max="6407" width="9.140625" style="135"/>
    <col min="6408" max="6408" width="12.28515625" style="135" bestFit="1" customWidth="1"/>
    <col min="6409" max="6411" width="9.140625" style="135"/>
    <col min="6412" max="6412" width="21.140625" style="135" customWidth="1"/>
    <col min="6413" max="6657" width="9.140625" style="135"/>
    <col min="6658" max="6658" width="11.7109375" style="135" customWidth="1"/>
    <col min="6659" max="6659" width="10.42578125" style="135" bestFit="1" customWidth="1"/>
    <col min="6660" max="6661" width="9.42578125" style="135" bestFit="1" customWidth="1"/>
    <col min="6662" max="6663" width="9.140625" style="135"/>
    <col min="6664" max="6664" width="12.28515625" style="135" bestFit="1" customWidth="1"/>
    <col min="6665" max="6667" width="9.140625" style="135"/>
    <col min="6668" max="6668" width="21.140625" style="135" customWidth="1"/>
    <col min="6669" max="6913" width="9.140625" style="135"/>
    <col min="6914" max="6914" width="11.7109375" style="135" customWidth="1"/>
    <col min="6915" max="6915" width="10.42578125" style="135" bestFit="1" customWidth="1"/>
    <col min="6916" max="6917" width="9.42578125" style="135" bestFit="1" customWidth="1"/>
    <col min="6918" max="6919" width="9.140625" style="135"/>
    <col min="6920" max="6920" width="12.28515625" style="135" bestFit="1" customWidth="1"/>
    <col min="6921" max="6923" width="9.140625" style="135"/>
    <col min="6924" max="6924" width="21.140625" style="135" customWidth="1"/>
    <col min="6925" max="7169" width="9.140625" style="135"/>
    <col min="7170" max="7170" width="11.7109375" style="135" customWidth="1"/>
    <col min="7171" max="7171" width="10.42578125" style="135" bestFit="1" customWidth="1"/>
    <col min="7172" max="7173" width="9.42578125" style="135" bestFit="1" customWidth="1"/>
    <col min="7174" max="7175" width="9.140625" style="135"/>
    <col min="7176" max="7176" width="12.28515625" style="135" bestFit="1" customWidth="1"/>
    <col min="7177" max="7179" width="9.140625" style="135"/>
    <col min="7180" max="7180" width="21.140625" style="135" customWidth="1"/>
    <col min="7181" max="7425" width="9.140625" style="135"/>
    <col min="7426" max="7426" width="11.7109375" style="135" customWidth="1"/>
    <col min="7427" max="7427" width="10.42578125" style="135" bestFit="1" customWidth="1"/>
    <col min="7428" max="7429" width="9.42578125" style="135" bestFit="1" customWidth="1"/>
    <col min="7430" max="7431" width="9.140625" style="135"/>
    <col min="7432" max="7432" width="12.28515625" style="135" bestFit="1" customWidth="1"/>
    <col min="7433" max="7435" width="9.140625" style="135"/>
    <col min="7436" max="7436" width="21.140625" style="135" customWidth="1"/>
    <col min="7437" max="7681" width="9.140625" style="135"/>
    <col min="7682" max="7682" width="11.7109375" style="135" customWidth="1"/>
    <col min="7683" max="7683" width="10.42578125" style="135" bestFit="1" customWidth="1"/>
    <col min="7684" max="7685" width="9.42578125" style="135" bestFit="1" customWidth="1"/>
    <col min="7686" max="7687" width="9.140625" style="135"/>
    <col min="7688" max="7688" width="12.28515625" style="135" bestFit="1" customWidth="1"/>
    <col min="7689" max="7691" width="9.140625" style="135"/>
    <col min="7692" max="7692" width="21.140625" style="135" customWidth="1"/>
    <col min="7693" max="7937" width="9.140625" style="135"/>
    <col min="7938" max="7938" width="11.7109375" style="135" customWidth="1"/>
    <col min="7939" max="7939" width="10.42578125" style="135" bestFit="1" customWidth="1"/>
    <col min="7940" max="7941" width="9.42578125" style="135" bestFit="1" customWidth="1"/>
    <col min="7942" max="7943" width="9.140625" style="135"/>
    <col min="7944" max="7944" width="12.28515625" style="135" bestFit="1" customWidth="1"/>
    <col min="7945" max="7947" width="9.140625" style="135"/>
    <col min="7948" max="7948" width="21.140625" style="135" customWidth="1"/>
    <col min="7949" max="8193" width="9.140625" style="135"/>
    <col min="8194" max="8194" width="11.7109375" style="135" customWidth="1"/>
    <col min="8195" max="8195" width="10.42578125" style="135" bestFit="1" customWidth="1"/>
    <col min="8196" max="8197" width="9.42578125" style="135" bestFit="1" customWidth="1"/>
    <col min="8198" max="8199" width="9.140625" style="135"/>
    <col min="8200" max="8200" width="12.28515625" style="135" bestFit="1" customWidth="1"/>
    <col min="8201" max="8203" width="9.140625" style="135"/>
    <col min="8204" max="8204" width="21.140625" style="135" customWidth="1"/>
    <col min="8205" max="8449" width="9.140625" style="135"/>
    <col min="8450" max="8450" width="11.7109375" style="135" customWidth="1"/>
    <col min="8451" max="8451" width="10.42578125" style="135" bestFit="1" customWidth="1"/>
    <col min="8452" max="8453" width="9.42578125" style="135" bestFit="1" customWidth="1"/>
    <col min="8454" max="8455" width="9.140625" style="135"/>
    <col min="8456" max="8456" width="12.28515625" style="135" bestFit="1" customWidth="1"/>
    <col min="8457" max="8459" width="9.140625" style="135"/>
    <col min="8460" max="8460" width="21.140625" style="135" customWidth="1"/>
    <col min="8461" max="8705" width="9.140625" style="135"/>
    <col min="8706" max="8706" width="11.7109375" style="135" customWidth="1"/>
    <col min="8707" max="8707" width="10.42578125" style="135" bestFit="1" customWidth="1"/>
    <col min="8708" max="8709" width="9.42578125" style="135" bestFit="1" customWidth="1"/>
    <col min="8710" max="8711" width="9.140625" style="135"/>
    <col min="8712" max="8712" width="12.28515625" style="135" bestFit="1" customWidth="1"/>
    <col min="8713" max="8715" width="9.140625" style="135"/>
    <col min="8716" max="8716" width="21.140625" style="135" customWidth="1"/>
    <col min="8717" max="8961" width="9.140625" style="135"/>
    <col min="8962" max="8962" width="11.7109375" style="135" customWidth="1"/>
    <col min="8963" max="8963" width="10.42578125" style="135" bestFit="1" customWidth="1"/>
    <col min="8964" max="8965" width="9.42578125" style="135" bestFit="1" customWidth="1"/>
    <col min="8966" max="8967" width="9.140625" style="135"/>
    <col min="8968" max="8968" width="12.28515625" style="135" bestFit="1" customWidth="1"/>
    <col min="8969" max="8971" width="9.140625" style="135"/>
    <col min="8972" max="8972" width="21.140625" style="135" customWidth="1"/>
    <col min="8973" max="9217" width="9.140625" style="135"/>
    <col min="9218" max="9218" width="11.7109375" style="135" customWidth="1"/>
    <col min="9219" max="9219" width="10.42578125" style="135" bestFit="1" customWidth="1"/>
    <col min="9220" max="9221" width="9.42578125" style="135" bestFit="1" customWidth="1"/>
    <col min="9222" max="9223" width="9.140625" style="135"/>
    <col min="9224" max="9224" width="12.28515625" style="135" bestFit="1" customWidth="1"/>
    <col min="9225" max="9227" width="9.140625" style="135"/>
    <col min="9228" max="9228" width="21.140625" style="135" customWidth="1"/>
    <col min="9229" max="9473" width="9.140625" style="135"/>
    <col min="9474" max="9474" width="11.7109375" style="135" customWidth="1"/>
    <col min="9475" max="9475" width="10.42578125" style="135" bestFit="1" customWidth="1"/>
    <col min="9476" max="9477" width="9.42578125" style="135" bestFit="1" customWidth="1"/>
    <col min="9478" max="9479" width="9.140625" style="135"/>
    <col min="9480" max="9480" width="12.28515625" style="135" bestFit="1" customWidth="1"/>
    <col min="9481" max="9483" width="9.140625" style="135"/>
    <col min="9484" max="9484" width="21.140625" style="135" customWidth="1"/>
    <col min="9485" max="9729" width="9.140625" style="135"/>
    <col min="9730" max="9730" width="11.7109375" style="135" customWidth="1"/>
    <col min="9731" max="9731" width="10.42578125" style="135" bestFit="1" customWidth="1"/>
    <col min="9732" max="9733" width="9.42578125" style="135" bestFit="1" customWidth="1"/>
    <col min="9734" max="9735" width="9.140625" style="135"/>
    <col min="9736" max="9736" width="12.28515625" style="135" bestFit="1" customWidth="1"/>
    <col min="9737" max="9739" width="9.140625" style="135"/>
    <col min="9740" max="9740" width="21.140625" style="135" customWidth="1"/>
    <col min="9741" max="9985" width="9.140625" style="135"/>
    <col min="9986" max="9986" width="11.7109375" style="135" customWidth="1"/>
    <col min="9987" max="9987" width="10.42578125" style="135" bestFit="1" customWidth="1"/>
    <col min="9988" max="9989" width="9.42578125" style="135" bestFit="1" customWidth="1"/>
    <col min="9990" max="9991" width="9.140625" style="135"/>
    <col min="9992" max="9992" width="12.28515625" style="135" bestFit="1" customWidth="1"/>
    <col min="9993" max="9995" width="9.140625" style="135"/>
    <col min="9996" max="9996" width="21.140625" style="135" customWidth="1"/>
    <col min="9997" max="10241" width="9.140625" style="135"/>
    <col min="10242" max="10242" width="11.7109375" style="135" customWidth="1"/>
    <col min="10243" max="10243" width="10.42578125" style="135" bestFit="1" customWidth="1"/>
    <col min="10244" max="10245" width="9.42578125" style="135" bestFit="1" customWidth="1"/>
    <col min="10246" max="10247" width="9.140625" style="135"/>
    <col min="10248" max="10248" width="12.28515625" style="135" bestFit="1" customWidth="1"/>
    <col min="10249" max="10251" width="9.140625" style="135"/>
    <col min="10252" max="10252" width="21.140625" style="135" customWidth="1"/>
    <col min="10253" max="10497" width="9.140625" style="135"/>
    <col min="10498" max="10498" width="11.7109375" style="135" customWidth="1"/>
    <col min="10499" max="10499" width="10.42578125" style="135" bestFit="1" customWidth="1"/>
    <col min="10500" max="10501" width="9.42578125" style="135" bestFit="1" customWidth="1"/>
    <col min="10502" max="10503" width="9.140625" style="135"/>
    <col min="10504" max="10504" width="12.28515625" style="135" bestFit="1" customWidth="1"/>
    <col min="10505" max="10507" width="9.140625" style="135"/>
    <col min="10508" max="10508" width="21.140625" style="135" customWidth="1"/>
    <col min="10509" max="10753" width="9.140625" style="135"/>
    <col min="10754" max="10754" width="11.7109375" style="135" customWidth="1"/>
    <col min="10755" max="10755" width="10.42578125" style="135" bestFit="1" customWidth="1"/>
    <col min="10756" max="10757" width="9.42578125" style="135" bestFit="1" customWidth="1"/>
    <col min="10758" max="10759" width="9.140625" style="135"/>
    <col min="10760" max="10760" width="12.28515625" style="135" bestFit="1" customWidth="1"/>
    <col min="10761" max="10763" width="9.140625" style="135"/>
    <col min="10764" max="10764" width="21.140625" style="135" customWidth="1"/>
    <col min="10765" max="11009" width="9.140625" style="135"/>
    <col min="11010" max="11010" width="11.7109375" style="135" customWidth="1"/>
    <col min="11011" max="11011" width="10.42578125" style="135" bestFit="1" customWidth="1"/>
    <col min="11012" max="11013" width="9.42578125" style="135" bestFit="1" customWidth="1"/>
    <col min="11014" max="11015" width="9.140625" style="135"/>
    <col min="11016" max="11016" width="12.28515625" style="135" bestFit="1" customWidth="1"/>
    <col min="11017" max="11019" width="9.140625" style="135"/>
    <col min="11020" max="11020" width="21.140625" style="135" customWidth="1"/>
    <col min="11021" max="11265" width="9.140625" style="135"/>
    <col min="11266" max="11266" width="11.7109375" style="135" customWidth="1"/>
    <col min="11267" max="11267" width="10.42578125" style="135" bestFit="1" customWidth="1"/>
    <col min="11268" max="11269" width="9.42578125" style="135" bestFit="1" customWidth="1"/>
    <col min="11270" max="11271" width="9.140625" style="135"/>
    <col min="11272" max="11272" width="12.28515625" style="135" bestFit="1" customWidth="1"/>
    <col min="11273" max="11275" width="9.140625" style="135"/>
    <col min="11276" max="11276" width="21.140625" style="135" customWidth="1"/>
    <col min="11277" max="11521" width="9.140625" style="135"/>
    <col min="11522" max="11522" width="11.7109375" style="135" customWidth="1"/>
    <col min="11523" max="11523" width="10.42578125" style="135" bestFit="1" customWidth="1"/>
    <col min="11524" max="11525" width="9.42578125" style="135" bestFit="1" customWidth="1"/>
    <col min="11526" max="11527" width="9.140625" style="135"/>
    <col min="11528" max="11528" width="12.28515625" style="135" bestFit="1" customWidth="1"/>
    <col min="11529" max="11531" width="9.140625" style="135"/>
    <col min="11532" max="11532" width="21.140625" style="135" customWidth="1"/>
    <col min="11533" max="11777" width="9.140625" style="135"/>
    <col min="11778" max="11778" width="11.7109375" style="135" customWidth="1"/>
    <col min="11779" max="11779" width="10.42578125" style="135" bestFit="1" customWidth="1"/>
    <col min="11780" max="11781" width="9.42578125" style="135" bestFit="1" customWidth="1"/>
    <col min="11782" max="11783" width="9.140625" style="135"/>
    <col min="11784" max="11784" width="12.28515625" style="135" bestFit="1" customWidth="1"/>
    <col min="11785" max="11787" width="9.140625" style="135"/>
    <col min="11788" max="11788" width="21.140625" style="135" customWidth="1"/>
    <col min="11789" max="12033" width="9.140625" style="135"/>
    <col min="12034" max="12034" width="11.7109375" style="135" customWidth="1"/>
    <col min="12035" max="12035" width="10.42578125" style="135" bestFit="1" customWidth="1"/>
    <col min="12036" max="12037" width="9.42578125" style="135" bestFit="1" customWidth="1"/>
    <col min="12038" max="12039" width="9.140625" style="135"/>
    <col min="12040" max="12040" width="12.28515625" style="135" bestFit="1" customWidth="1"/>
    <col min="12041" max="12043" width="9.140625" style="135"/>
    <col min="12044" max="12044" width="21.140625" style="135" customWidth="1"/>
    <col min="12045" max="12289" width="9.140625" style="135"/>
    <col min="12290" max="12290" width="11.7109375" style="135" customWidth="1"/>
    <col min="12291" max="12291" width="10.42578125" style="135" bestFit="1" customWidth="1"/>
    <col min="12292" max="12293" width="9.42578125" style="135" bestFit="1" customWidth="1"/>
    <col min="12294" max="12295" width="9.140625" style="135"/>
    <col min="12296" max="12296" width="12.28515625" style="135" bestFit="1" customWidth="1"/>
    <col min="12297" max="12299" width="9.140625" style="135"/>
    <col min="12300" max="12300" width="21.140625" style="135" customWidth="1"/>
    <col min="12301" max="12545" width="9.140625" style="135"/>
    <col min="12546" max="12546" width="11.7109375" style="135" customWidth="1"/>
    <col min="12547" max="12547" width="10.42578125" style="135" bestFit="1" customWidth="1"/>
    <col min="12548" max="12549" width="9.42578125" style="135" bestFit="1" customWidth="1"/>
    <col min="12550" max="12551" width="9.140625" style="135"/>
    <col min="12552" max="12552" width="12.28515625" style="135" bestFit="1" customWidth="1"/>
    <col min="12553" max="12555" width="9.140625" style="135"/>
    <col min="12556" max="12556" width="21.140625" style="135" customWidth="1"/>
    <col min="12557" max="12801" width="9.140625" style="135"/>
    <col min="12802" max="12802" width="11.7109375" style="135" customWidth="1"/>
    <col min="12803" max="12803" width="10.42578125" style="135" bestFit="1" customWidth="1"/>
    <col min="12804" max="12805" width="9.42578125" style="135" bestFit="1" customWidth="1"/>
    <col min="12806" max="12807" width="9.140625" style="135"/>
    <col min="12808" max="12808" width="12.28515625" style="135" bestFit="1" customWidth="1"/>
    <col min="12809" max="12811" width="9.140625" style="135"/>
    <col min="12812" max="12812" width="21.140625" style="135" customWidth="1"/>
    <col min="12813" max="13057" width="9.140625" style="135"/>
    <col min="13058" max="13058" width="11.7109375" style="135" customWidth="1"/>
    <col min="13059" max="13059" width="10.42578125" style="135" bestFit="1" customWidth="1"/>
    <col min="13060" max="13061" width="9.42578125" style="135" bestFit="1" customWidth="1"/>
    <col min="13062" max="13063" width="9.140625" style="135"/>
    <col min="13064" max="13064" width="12.28515625" style="135" bestFit="1" customWidth="1"/>
    <col min="13065" max="13067" width="9.140625" style="135"/>
    <col min="13068" max="13068" width="21.140625" style="135" customWidth="1"/>
    <col min="13069" max="13313" width="9.140625" style="135"/>
    <col min="13314" max="13314" width="11.7109375" style="135" customWidth="1"/>
    <col min="13315" max="13315" width="10.42578125" style="135" bestFit="1" customWidth="1"/>
    <col min="13316" max="13317" width="9.42578125" style="135" bestFit="1" customWidth="1"/>
    <col min="13318" max="13319" width="9.140625" style="135"/>
    <col min="13320" max="13320" width="12.28515625" style="135" bestFit="1" customWidth="1"/>
    <col min="13321" max="13323" width="9.140625" style="135"/>
    <col min="13324" max="13324" width="21.140625" style="135" customWidth="1"/>
    <col min="13325" max="13569" width="9.140625" style="135"/>
    <col min="13570" max="13570" width="11.7109375" style="135" customWidth="1"/>
    <col min="13571" max="13571" width="10.42578125" style="135" bestFit="1" customWidth="1"/>
    <col min="13572" max="13573" width="9.42578125" style="135" bestFit="1" customWidth="1"/>
    <col min="13574" max="13575" width="9.140625" style="135"/>
    <col min="13576" max="13576" width="12.28515625" style="135" bestFit="1" customWidth="1"/>
    <col min="13577" max="13579" width="9.140625" style="135"/>
    <col min="13580" max="13580" width="21.140625" style="135" customWidth="1"/>
    <col min="13581" max="13825" width="9.140625" style="135"/>
    <col min="13826" max="13826" width="11.7109375" style="135" customWidth="1"/>
    <col min="13827" max="13827" width="10.42578125" style="135" bestFit="1" customWidth="1"/>
    <col min="13828" max="13829" width="9.42578125" style="135" bestFit="1" customWidth="1"/>
    <col min="13830" max="13831" width="9.140625" style="135"/>
    <col min="13832" max="13832" width="12.28515625" style="135" bestFit="1" customWidth="1"/>
    <col min="13833" max="13835" width="9.140625" style="135"/>
    <col min="13836" max="13836" width="21.140625" style="135" customWidth="1"/>
    <col min="13837" max="14081" width="9.140625" style="135"/>
    <col min="14082" max="14082" width="11.7109375" style="135" customWidth="1"/>
    <col min="14083" max="14083" width="10.42578125" style="135" bestFit="1" customWidth="1"/>
    <col min="14084" max="14085" width="9.42578125" style="135" bestFit="1" customWidth="1"/>
    <col min="14086" max="14087" width="9.140625" style="135"/>
    <col min="14088" max="14088" width="12.28515625" style="135" bestFit="1" customWidth="1"/>
    <col min="14089" max="14091" width="9.140625" style="135"/>
    <col min="14092" max="14092" width="21.140625" style="135" customWidth="1"/>
    <col min="14093" max="14337" width="9.140625" style="135"/>
    <col min="14338" max="14338" width="11.7109375" style="135" customWidth="1"/>
    <col min="14339" max="14339" width="10.42578125" style="135" bestFit="1" customWidth="1"/>
    <col min="14340" max="14341" width="9.42578125" style="135" bestFit="1" customWidth="1"/>
    <col min="14342" max="14343" width="9.140625" style="135"/>
    <col min="14344" max="14344" width="12.28515625" style="135" bestFit="1" customWidth="1"/>
    <col min="14345" max="14347" width="9.140625" style="135"/>
    <col min="14348" max="14348" width="21.140625" style="135" customWidth="1"/>
    <col min="14349" max="14593" width="9.140625" style="135"/>
    <col min="14594" max="14594" width="11.7109375" style="135" customWidth="1"/>
    <col min="14595" max="14595" width="10.42578125" style="135" bestFit="1" customWidth="1"/>
    <col min="14596" max="14597" width="9.42578125" style="135" bestFit="1" customWidth="1"/>
    <col min="14598" max="14599" width="9.140625" style="135"/>
    <col min="14600" max="14600" width="12.28515625" style="135" bestFit="1" customWidth="1"/>
    <col min="14601" max="14603" width="9.140625" style="135"/>
    <col min="14604" max="14604" width="21.140625" style="135" customWidth="1"/>
    <col min="14605" max="14849" width="9.140625" style="135"/>
    <col min="14850" max="14850" width="11.7109375" style="135" customWidth="1"/>
    <col min="14851" max="14851" width="10.42578125" style="135" bestFit="1" customWidth="1"/>
    <col min="14852" max="14853" width="9.42578125" style="135" bestFit="1" customWidth="1"/>
    <col min="14854" max="14855" width="9.140625" style="135"/>
    <col min="14856" max="14856" width="12.28515625" style="135" bestFit="1" customWidth="1"/>
    <col min="14857" max="14859" width="9.140625" style="135"/>
    <col min="14860" max="14860" width="21.140625" style="135" customWidth="1"/>
    <col min="14861" max="15105" width="9.140625" style="135"/>
    <col min="15106" max="15106" width="11.7109375" style="135" customWidth="1"/>
    <col min="15107" max="15107" width="10.42578125" style="135" bestFit="1" customWidth="1"/>
    <col min="15108" max="15109" width="9.42578125" style="135" bestFit="1" customWidth="1"/>
    <col min="15110" max="15111" width="9.140625" style="135"/>
    <col min="15112" max="15112" width="12.28515625" style="135" bestFit="1" customWidth="1"/>
    <col min="15113" max="15115" width="9.140625" style="135"/>
    <col min="15116" max="15116" width="21.140625" style="135" customWidth="1"/>
    <col min="15117" max="15361" width="9.140625" style="135"/>
    <col min="15362" max="15362" width="11.7109375" style="135" customWidth="1"/>
    <col min="15363" max="15363" width="10.42578125" style="135" bestFit="1" customWidth="1"/>
    <col min="15364" max="15365" width="9.42578125" style="135" bestFit="1" customWidth="1"/>
    <col min="15366" max="15367" width="9.140625" style="135"/>
    <col min="15368" max="15368" width="12.28515625" style="135" bestFit="1" customWidth="1"/>
    <col min="15369" max="15371" width="9.140625" style="135"/>
    <col min="15372" max="15372" width="21.140625" style="135" customWidth="1"/>
    <col min="15373" max="15617" width="9.140625" style="135"/>
    <col min="15618" max="15618" width="11.7109375" style="135" customWidth="1"/>
    <col min="15619" max="15619" width="10.42578125" style="135" bestFit="1" customWidth="1"/>
    <col min="15620" max="15621" width="9.42578125" style="135" bestFit="1" customWidth="1"/>
    <col min="15622" max="15623" width="9.140625" style="135"/>
    <col min="15624" max="15624" width="12.28515625" style="135" bestFit="1" customWidth="1"/>
    <col min="15625" max="15627" width="9.140625" style="135"/>
    <col min="15628" max="15628" width="21.140625" style="135" customWidth="1"/>
    <col min="15629" max="15873" width="9.140625" style="135"/>
    <col min="15874" max="15874" width="11.7109375" style="135" customWidth="1"/>
    <col min="15875" max="15875" width="10.42578125" style="135" bestFit="1" customWidth="1"/>
    <col min="15876" max="15877" width="9.42578125" style="135" bestFit="1" customWidth="1"/>
    <col min="15878" max="15879" width="9.140625" style="135"/>
    <col min="15880" max="15880" width="12.28515625" style="135" bestFit="1" customWidth="1"/>
    <col min="15881" max="15883" width="9.140625" style="135"/>
    <col min="15884" max="15884" width="21.140625" style="135" customWidth="1"/>
    <col min="15885" max="16129" width="9.140625" style="135"/>
    <col min="16130" max="16130" width="11.7109375" style="135" customWidth="1"/>
    <col min="16131" max="16131" width="10.42578125" style="135" bestFit="1" customWidth="1"/>
    <col min="16132" max="16133" width="9.42578125" style="135" bestFit="1" customWidth="1"/>
    <col min="16134" max="16135" width="9.140625" style="135"/>
    <col min="16136" max="16136" width="12.28515625" style="135" bestFit="1" customWidth="1"/>
    <col min="16137" max="16139" width="9.140625" style="135"/>
    <col min="16140" max="16140" width="21.140625" style="135" customWidth="1"/>
    <col min="16141" max="16384" width="9.140625" style="135"/>
  </cols>
  <sheetData>
    <row r="1" spans="1:12" ht="63.75" customHeight="1" x14ac:dyDescent="0.2">
      <c r="D1" s="138"/>
      <c r="I1" s="157"/>
      <c r="K1" s="197" t="s">
        <v>362</v>
      </c>
      <c r="L1" s="197"/>
    </row>
    <row r="2" spans="1:12" ht="15.75" x14ac:dyDescent="0.2">
      <c r="A2" s="199" t="s">
        <v>350</v>
      </c>
      <c r="B2" s="199"/>
      <c r="C2" s="199"/>
      <c r="D2" s="208"/>
      <c r="E2" s="209"/>
      <c r="F2" s="209"/>
      <c r="G2" s="209"/>
      <c r="H2" s="209"/>
      <c r="I2" s="209"/>
      <c r="J2" s="216"/>
      <c r="K2" s="216"/>
      <c r="L2" s="216"/>
    </row>
    <row r="3" spans="1:12" ht="15.75" x14ac:dyDescent="0.2">
      <c r="A3" s="139"/>
      <c r="B3" s="139"/>
      <c r="C3" s="139"/>
      <c r="D3" s="143"/>
      <c r="E3" s="144"/>
      <c r="F3" s="144"/>
      <c r="G3" s="144"/>
      <c r="H3" s="144"/>
      <c r="I3" s="159"/>
    </row>
    <row r="4" spans="1:12" x14ac:dyDescent="0.2">
      <c r="L4" s="145" t="s">
        <v>0</v>
      </c>
    </row>
    <row r="5" spans="1:12" ht="12.75" customHeight="1" x14ac:dyDescent="0.2">
      <c r="A5" s="217" t="s">
        <v>336</v>
      </c>
      <c r="B5" s="217" t="s">
        <v>337</v>
      </c>
      <c r="C5" s="212" t="s">
        <v>338</v>
      </c>
      <c r="D5" s="212" t="s">
        <v>339</v>
      </c>
      <c r="E5" s="213" t="s">
        <v>340</v>
      </c>
      <c r="F5" s="219" t="s">
        <v>341</v>
      </c>
      <c r="G5" s="219" t="s">
        <v>342</v>
      </c>
      <c r="H5" s="220" t="s">
        <v>343</v>
      </c>
      <c r="I5" s="212" t="s">
        <v>344</v>
      </c>
      <c r="J5" s="212" t="s">
        <v>345</v>
      </c>
      <c r="K5" s="213" t="s">
        <v>346</v>
      </c>
      <c r="L5" s="213" t="s">
        <v>347</v>
      </c>
    </row>
    <row r="6" spans="1:12" x14ac:dyDescent="0.2">
      <c r="A6" s="217"/>
      <c r="B6" s="217"/>
      <c r="C6" s="212"/>
      <c r="D6" s="212"/>
      <c r="E6" s="214"/>
      <c r="F6" s="219"/>
      <c r="G6" s="219"/>
      <c r="H6" s="217"/>
      <c r="I6" s="212"/>
      <c r="J6" s="212"/>
      <c r="K6" s="214"/>
      <c r="L6" s="214"/>
    </row>
    <row r="7" spans="1:12" ht="245.25" customHeight="1" x14ac:dyDescent="0.2">
      <c r="A7" s="218"/>
      <c r="B7" s="218"/>
      <c r="C7" s="212"/>
      <c r="D7" s="212"/>
      <c r="E7" s="215"/>
      <c r="F7" s="219"/>
      <c r="G7" s="219"/>
      <c r="H7" s="218"/>
      <c r="I7" s="212"/>
      <c r="J7" s="212"/>
      <c r="K7" s="215"/>
      <c r="L7" s="215"/>
    </row>
    <row r="8" spans="1:12" ht="15" x14ac:dyDescent="0.2">
      <c r="A8" s="160">
        <v>2</v>
      </c>
      <c r="B8" s="160">
        <v>3</v>
      </c>
      <c r="C8" s="160">
        <v>4</v>
      </c>
      <c r="D8" s="160">
        <v>5</v>
      </c>
      <c r="E8" s="160">
        <v>6</v>
      </c>
      <c r="F8" s="160">
        <v>7</v>
      </c>
      <c r="G8" s="160">
        <v>8</v>
      </c>
      <c r="H8" s="160">
        <v>9</v>
      </c>
      <c r="I8" s="160">
        <v>10</v>
      </c>
      <c r="J8" s="160">
        <v>11</v>
      </c>
      <c r="K8" s="160">
        <v>12</v>
      </c>
      <c r="L8" s="160">
        <v>13</v>
      </c>
    </row>
    <row r="9" spans="1:12" ht="15" x14ac:dyDescent="0.25">
      <c r="A9" s="161" t="s">
        <v>348</v>
      </c>
      <c r="B9" s="162">
        <f>SUM(C9:L9)</f>
        <v>11673.7</v>
      </c>
      <c r="C9" s="163">
        <v>11673.7</v>
      </c>
      <c r="D9" s="163">
        <v>0</v>
      </c>
      <c r="E9" s="163">
        <v>0</v>
      </c>
      <c r="F9" s="164"/>
      <c r="G9" s="164"/>
      <c r="H9" s="165"/>
      <c r="I9" s="166"/>
      <c r="J9" s="166"/>
      <c r="K9" s="166"/>
      <c r="L9" s="166"/>
    </row>
    <row r="10" spans="1:12" ht="15" x14ac:dyDescent="0.25">
      <c r="A10" s="161" t="s">
        <v>349</v>
      </c>
      <c r="B10" s="162">
        <f>SUM(C10:L10)</f>
        <v>7762.3</v>
      </c>
      <c r="C10" s="163">
        <v>7762.3</v>
      </c>
      <c r="D10" s="163">
        <v>0</v>
      </c>
      <c r="E10" s="163">
        <v>0</v>
      </c>
      <c r="F10" s="164"/>
      <c r="G10" s="164"/>
      <c r="H10" s="165"/>
      <c r="I10" s="166"/>
      <c r="J10" s="166"/>
      <c r="K10" s="166"/>
      <c r="L10" s="166"/>
    </row>
  </sheetData>
  <mergeCells count="14">
    <mergeCell ref="I5:I7"/>
    <mergeCell ref="J5:J7"/>
    <mergeCell ref="K5:K7"/>
    <mergeCell ref="L5:L7"/>
    <mergeCell ref="K1:L1"/>
    <mergeCell ref="A2:L2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 </vt:lpstr>
      <vt:lpstr>Приложение 5</vt:lpstr>
      <vt:lpstr>Приложение 6</vt:lpstr>
      <vt:lpstr>Приложение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Buh-Torgi</dc:creator>
  <cp:lastModifiedBy>КалугинаИА</cp:lastModifiedBy>
  <cp:lastPrinted>2023-11-10T10:21:01Z</cp:lastPrinted>
  <dcterms:created xsi:type="dcterms:W3CDTF">2023-04-07T10:20:46Z</dcterms:created>
  <dcterms:modified xsi:type="dcterms:W3CDTF">2023-11-10T10:21:05Z</dcterms:modified>
</cp:coreProperties>
</file>